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40" yWindow="920" windowWidth="14340" windowHeight="6500"/>
  </bookViews>
  <sheets>
    <sheet name="Arkusz2" sheetId="2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R16" i="2" l="1"/>
  <c r="Q16" i="2"/>
  <c r="P7" i="2"/>
  <c r="P8" i="2"/>
  <c r="P9" i="2"/>
  <c r="P10" i="2"/>
  <c r="P11" i="2"/>
  <c r="P6" i="2"/>
  <c r="P12" i="2" s="1"/>
  <c r="P16" i="2"/>
  <c r="J12" i="2"/>
  <c r="K12" i="2"/>
  <c r="L12" i="2"/>
  <c r="K16" i="2" s="1"/>
  <c r="I12" i="2"/>
  <c r="L14" i="2"/>
  <c r="J14" i="2"/>
  <c r="L7" i="2"/>
  <c r="L8" i="2"/>
  <c r="L9" i="2"/>
  <c r="L10" i="2"/>
  <c r="L11" i="2"/>
  <c r="L6" i="2"/>
  <c r="K17" i="2" l="1"/>
  <c r="O16" i="2" l="1"/>
  <c r="M10" i="2"/>
  <c r="N10" i="2" s="1"/>
  <c r="M6" i="2"/>
  <c r="M7" i="2"/>
  <c r="N7" i="2" s="1"/>
  <c r="O7" i="2" s="1"/>
  <c r="M9" i="2"/>
  <c r="N9" i="2" s="1"/>
  <c r="O9" i="2" s="1"/>
  <c r="M11" i="2"/>
  <c r="N11" i="2" s="1"/>
  <c r="O11" i="2" s="1"/>
  <c r="M8" i="2"/>
  <c r="N8" i="2" s="1"/>
  <c r="O8" i="2" s="1"/>
  <c r="N6" i="2" l="1"/>
  <c r="O6" i="2" s="1"/>
  <c r="M12" i="2"/>
  <c r="N12" i="2"/>
  <c r="O10" i="2"/>
  <c r="O12" i="2" l="1"/>
</calcChain>
</file>

<file path=xl/comments1.xml><?xml version="1.0" encoding="utf-8"?>
<comments xmlns="http://schemas.openxmlformats.org/spreadsheetml/2006/main">
  <authors>
    <author>Aldona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Aldona:</t>
        </r>
        <r>
          <rPr>
            <sz val="9"/>
            <color indexed="81"/>
            <rFont val="Tahoma"/>
            <family val="2"/>
            <charset val="238"/>
          </rPr>
          <t xml:space="preserve">
wartości zmiennej prognozowanej dla pierwszych kwartałów z analizowanych lat</t>
        </r>
      </text>
    </comment>
  </commentList>
</comments>
</file>

<file path=xl/sharedStrings.xml><?xml version="1.0" encoding="utf-8"?>
<sst xmlns="http://schemas.openxmlformats.org/spreadsheetml/2006/main" count="24" uniqueCount="22">
  <si>
    <t>Kwartał</t>
  </si>
  <si>
    <t> Zapasy samochodów u producentów (tys)  </t>
  </si>
  <si>
    <t>I</t>
  </si>
  <si>
    <t>II</t>
  </si>
  <si>
    <t>III</t>
  </si>
  <si>
    <t>IV</t>
  </si>
  <si>
    <t>t</t>
  </si>
  <si>
    <r>
      <t>y</t>
    </r>
    <r>
      <rPr>
        <i/>
        <vertAlign val="subscript"/>
        <sz val="10"/>
        <rFont val="Arial CE"/>
        <family val="2"/>
        <charset val="238"/>
      </rPr>
      <t>t</t>
    </r>
    <r>
      <rPr>
        <i/>
        <sz val="10"/>
        <rFont val="Arial CE"/>
        <family val="2"/>
        <charset val="238"/>
      </rPr>
      <t xml:space="preserve"> </t>
    </r>
  </si>
  <si>
    <r>
      <t>t</t>
    </r>
    <r>
      <rPr>
        <i/>
        <vertAlign val="superscript"/>
        <sz val="10"/>
        <rFont val="Arial CE"/>
        <family val="2"/>
        <charset val="238"/>
      </rPr>
      <t>2</t>
    </r>
  </si>
  <si>
    <r>
      <t>y</t>
    </r>
    <r>
      <rPr>
        <i/>
        <vertAlign val="subscript"/>
        <sz val="10"/>
        <rFont val="Arial CE"/>
        <family val="2"/>
        <charset val="238"/>
      </rPr>
      <t>t</t>
    </r>
    <r>
      <rPr>
        <i/>
        <sz val="10"/>
        <rFont val="Arial CE"/>
        <family val="2"/>
        <charset val="238"/>
      </rPr>
      <t>t</t>
    </r>
  </si>
  <si>
    <t>b</t>
  </si>
  <si>
    <t>a</t>
  </si>
  <si>
    <t>Prognoza I kwartał 2020</t>
  </si>
  <si>
    <t>Prognoza II kwartał 2020</t>
  </si>
  <si>
    <t>Prognoza III kwartał 2020</t>
  </si>
  <si>
    <t>Prognoza IV kwartał 2020</t>
  </si>
  <si>
    <t>?</t>
  </si>
  <si>
    <t>s</t>
  </si>
  <si>
    <t>względny błąd prognozy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</si>
  <si>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T</t>
    </r>
  </si>
  <si>
    <t>Linia trendu dla pierwszych kwartałów poszczególnych lat z badania</t>
  </si>
  <si>
    <t>Na podstawie danych z tabeli proszę wykorzystując metodę trendów jednoimiennych okresów obliczyć prognozę na kolejne kwartały roku 2020 i względny błąd prognozy.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</si>
</sst>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omic Sans MS"/>
    </font>
    <font>
      <sz val="10"/>
      <name val="Arial CE"/>
      <charset val="238"/>
    </font>
    <font>
      <i/>
      <sz val="10"/>
      <name val="Arial CE"/>
      <family val="2"/>
      <charset val="238"/>
    </font>
    <font>
      <i/>
      <vertAlign val="subscript"/>
      <sz val="10"/>
      <name val="Arial CE"/>
      <family val="2"/>
      <charset val="238"/>
    </font>
    <font>
      <i/>
      <vertAlign val="superscript"/>
      <sz val="10"/>
      <name val="Arial CE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wrapText="1" readingOrder="1"/>
    </xf>
    <xf numFmtId="0" fontId="2" fillId="2" borderId="1" xfId="1" applyFill="1" applyBorder="1" applyAlignment="1">
      <alignment horizontal="center"/>
    </xf>
    <xf numFmtId="0" fontId="2" fillId="2" borderId="1" xfId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2" fillId="3" borderId="12" xfId="1" applyFill="1" applyBorder="1" applyAlignment="1">
      <alignment horizontal="center"/>
    </xf>
    <xf numFmtId="0" fontId="2" fillId="3" borderId="14" xfId="1" applyFill="1" applyBorder="1" applyAlignment="1">
      <alignment horizontal="center"/>
    </xf>
    <xf numFmtId="2" fontId="2" fillId="3" borderId="12" xfId="1" applyNumberFormat="1" applyFill="1" applyBorder="1" applyAlignment="1">
      <alignment horizontal="center"/>
    </xf>
    <xf numFmtId="0" fontId="2" fillId="3" borderId="13" xfId="1" applyFill="1" applyBorder="1" applyAlignment="1">
      <alignment horizontal="center"/>
    </xf>
    <xf numFmtId="0" fontId="2" fillId="0" borderId="0" xfId="1"/>
    <xf numFmtId="0" fontId="2" fillId="2" borderId="1" xfId="1" applyFill="1" applyBorder="1" applyAlignment="1">
      <alignment horizontal="center"/>
    </xf>
    <xf numFmtId="0" fontId="2" fillId="2" borderId="9" xfId="1" applyFill="1" applyBorder="1"/>
    <xf numFmtId="0" fontId="2" fillId="2" borderId="1" xfId="1" applyFill="1" applyBorder="1"/>
    <xf numFmtId="168" fontId="2" fillId="2" borderId="2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2" fontId="2" fillId="2" borderId="11" xfId="1" applyNumberFormat="1" applyFill="1" applyBorder="1" applyAlignment="1">
      <alignment horizontal="center"/>
    </xf>
    <xf numFmtId="2" fontId="2" fillId="2" borderId="1" xfId="1" applyNumberFormat="1" applyFill="1" applyBorder="1" applyAlignment="1">
      <alignment horizontal="center"/>
    </xf>
    <xf numFmtId="2" fontId="2" fillId="3" borderId="12" xfId="1" applyNumberFormat="1" applyFill="1" applyBorder="1" applyAlignment="1">
      <alignment horizontal="center"/>
    </xf>
    <xf numFmtId="168" fontId="2" fillId="3" borderId="12" xfId="1" applyNumberFormat="1" applyFill="1" applyBorder="1" applyAlignment="1">
      <alignment horizontal="center"/>
    </xf>
    <xf numFmtId="0" fontId="2" fillId="4" borderId="12" xfId="1" applyFill="1" applyBorder="1" applyAlignment="1">
      <alignment horizontal="center"/>
    </xf>
    <xf numFmtId="0" fontId="0" fillId="5" borderId="0" xfId="0" applyFill="1"/>
    <xf numFmtId="0" fontId="2" fillId="4" borderId="1" xfId="1" applyFill="1" applyBorder="1" applyAlignment="1">
      <alignment horizontal="center"/>
    </xf>
    <xf numFmtId="10" fontId="2" fillId="2" borderId="1" xfId="1" applyNumberForma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4" borderId="6" xfId="0" applyFont="1" applyFill="1" applyBorder="1" applyAlignment="1">
      <alignment horizontal="center" wrapText="1" readingOrder="1"/>
    </xf>
    <xf numFmtId="0" fontId="1" fillId="4" borderId="7" xfId="0" applyFont="1" applyFill="1" applyBorder="1" applyAlignment="1">
      <alignment horizontal="center" wrapText="1" readingOrder="1"/>
    </xf>
    <xf numFmtId="0" fontId="1" fillId="4" borderId="8" xfId="0" applyFont="1" applyFill="1" applyBorder="1" applyAlignment="1">
      <alignment horizontal="center" wrapText="1" readingOrder="1"/>
    </xf>
    <xf numFmtId="0" fontId="1" fillId="4" borderId="3" xfId="0" applyFont="1" applyFill="1" applyBorder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wrapText="1" readingOrder="1"/>
    </xf>
    <xf numFmtId="0" fontId="2" fillId="5" borderId="12" xfId="1" applyFill="1" applyBorder="1" applyAlignment="1">
      <alignment horizontal="center"/>
    </xf>
    <xf numFmtId="0" fontId="2" fillId="5" borderId="13" xfId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0" xfId="1" applyFill="1" applyBorder="1" applyAlignment="1">
      <alignment horizontal="center"/>
    </xf>
    <xf numFmtId="168" fontId="2" fillId="6" borderId="0" xfId="1" applyNumberForma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016185476815399E-2"/>
          <c:y val="7.4548702245552642E-2"/>
          <c:w val="0.77010979877515306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4451797152298964E-2"/>
                  <c:y val="0.24446571148834068"/>
                </c:manualLayout>
              </c:layout>
              <c:numFmt formatCode="General" sourceLinked="0"/>
            </c:trendlineLbl>
          </c:trendline>
          <c:yVal>
            <c:numRef>
              <c:f>Arkusz2!$B$5:$G$5</c:f>
              <c:numCache>
                <c:formatCode>General</c:formatCode>
                <c:ptCount val="6"/>
                <c:pt idx="0">
                  <c:v>4.2</c:v>
                </c:pt>
                <c:pt idx="1">
                  <c:v>4.4000000000000004</c:v>
                </c:pt>
                <c:pt idx="2">
                  <c:v>4.8</c:v>
                </c:pt>
                <c:pt idx="3">
                  <c:v>5</c:v>
                </c:pt>
                <c:pt idx="4">
                  <c:v>5.0999999999999996</c:v>
                </c:pt>
                <c:pt idx="5">
                  <c:v>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44512"/>
        <c:axId val="208942976"/>
      </c:scatterChart>
      <c:valAx>
        <c:axId val="20894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942976"/>
        <c:crosses val="autoZero"/>
        <c:crossBetween val="midCat"/>
        <c:majorUnit val="1"/>
      </c:valAx>
      <c:valAx>
        <c:axId val="20894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944512"/>
        <c:crosses val="autoZero"/>
        <c:crossBetween val="midCat"/>
      </c:valAx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1.xml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13</xdr:row>
          <xdr:rowOff>31750</xdr:rowOff>
        </xdr:from>
        <xdr:to>
          <xdr:col>10</xdr:col>
          <xdr:colOff>349250</xdr:colOff>
          <xdr:row>13</xdr:row>
          <xdr:rowOff>260350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82550</xdr:colOff>
          <xdr:row>4</xdr:row>
          <xdr:rowOff>6350</xdr:rowOff>
        </xdr:from>
        <xdr:to>
          <xdr:col>12</xdr:col>
          <xdr:colOff>444500</xdr:colOff>
          <xdr:row>4</xdr:row>
          <xdr:rowOff>165100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13</xdr:row>
          <xdr:rowOff>63500</xdr:rowOff>
        </xdr:from>
        <xdr:to>
          <xdr:col>8</xdr:col>
          <xdr:colOff>438150</xdr:colOff>
          <xdr:row>13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63500</xdr:colOff>
          <xdr:row>4</xdr:row>
          <xdr:rowOff>31750</xdr:rowOff>
        </xdr:from>
        <xdr:to>
          <xdr:col>13</xdr:col>
          <xdr:colOff>533400</xdr:colOff>
          <xdr:row>4</xdr:row>
          <xdr:rowOff>177800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69850</xdr:colOff>
          <xdr:row>4</xdr:row>
          <xdr:rowOff>44450</xdr:rowOff>
        </xdr:from>
        <xdr:to>
          <xdr:col>14</xdr:col>
          <xdr:colOff>609600</xdr:colOff>
          <xdr:row>4</xdr:row>
          <xdr:rowOff>234950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307975</xdr:colOff>
      <xdr:row>10</xdr:row>
      <xdr:rowOff>15875</xdr:rowOff>
    </xdr:from>
    <xdr:to>
      <xdr:col>5</xdr:col>
      <xdr:colOff>323850</xdr:colOff>
      <xdr:row>16</xdr:row>
      <xdr:rowOff>127000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18</xdr:row>
      <xdr:rowOff>63500</xdr:rowOff>
    </xdr:from>
    <xdr:to>
      <xdr:col>6</xdr:col>
      <xdr:colOff>387350</xdr:colOff>
      <xdr:row>22</xdr:row>
      <xdr:rowOff>0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4235450"/>
          <a:ext cx="373380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22</xdr:row>
      <xdr:rowOff>120650</xdr:rowOff>
    </xdr:from>
    <xdr:to>
      <xdr:col>7</xdr:col>
      <xdr:colOff>63500</xdr:colOff>
      <xdr:row>25</xdr:row>
      <xdr:rowOff>95250</xdr:rowOff>
    </xdr:to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035550"/>
          <a:ext cx="40830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107950</xdr:colOff>
      <xdr:row>4</xdr:row>
      <xdr:rowOff>57150</xdr:rowOff>
    </xdr:from>
    <xdr:to>
      <xdr:col>15</xdr:col>
      <xdr:colOff>596900</xdr:colOff>
      <xdr:row>4</xdr:row>
      <xdr:rowOff>247650</xdr:rowOff>
    </xdr:to>
    <xdr:pic>
      <xdr:nvPicPr>
        <xdr:cNvPr id="16" name="Obraz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0" y="863600"/>
          <a:ext cx="488950" cy="190500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8</xdr:col>
      <xdr:colOff>31750</xdr:colOff>
      <xdr:row>20</xdr:row>
      <xdr:rowOff>88900</xdr:rowOff>
    </xdr:from>
    <xdr:to>
      <xdr:col>13</xdr:col>
      <xdr:colOff>869950</xdr:colOff>
      <xdr:row>22</xdr:row>
      <xdr:rowOff>95250</xdr:rowOff>
    </xdr:to>
    <xdr:pic>
      <xdr:nvPicPr>
        <xdr:cNvPr id="17" name="Obraz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" y="4635500"/>
          <a:ext cx="38862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A2" sqref="A2"/>
    </sheetView>
  </sheetViews>
  <sheetFormatPr defaultRowHeight="14.5" x14ac:dyDescent="0.35"/>
  <cols>
    <col min="14" max="14" width="13.26953125" customWidth="1"/>
    <col min="15" max="15" width="9.90625" customWidth="1"/>
    <col min="16" max="16" width="9.7265625" customWidth="1"/>
    <col min="17" max="17" width="9" bestFit="1" customWidth="1"/>
    <col min="18" max="18" width="11.6328125" customWidth="1"/>
  </cols>
  <sheetData>
    <row r="1" spans="1:18" x14ac:dyDescent="0.35">
      <c r="A1" t="s">
        <v>21</v>
      </c>
    </row>
    <row r="3" spans="1:18" ht="15.5" customHeight="1" x14ac:dyDescent="0.45">
      <c r="A3" s="27" t="s">
        <v>0</v>
      </c>
      <c r="B3" s="30" t="s">
        <v>1</v>
      </c>
      <c r="C3" s="31"/>
      <c r="D3" s="31"/>
      <c r="E3" s="31"/>
      <c r="F3" s="31"/>
      <c r="G3" s="32"/>
    </row>
    <row r="4" spans="1:18" ht="19" customHeight="1" thickBot="1" x14ac:dyDescent="0.5">
      <c r="A4" s="28"/>
      <c r="B4" s="33">
        <v>2014</v>
      </c>
      <c r="C4" s="34">
        <v>2015</v>
      </c>
      <c r="D4" s="33">
        <v>2016</v>
      </c>
      <c r="E4" s="33">
        <v>2017</v>
      </c>
      <c r="F4" s="33">
        <v>2018</v>
      </c>
      <c r="G4" s="33">
        <v>2019</v>
      </c>
    </row>
    <row r="5" spans="1:18" ht="21" customHeight="1" thickBot="1" x14ac:dyDescent="0.5">
      <c r="A5" s="29" t="s">
        <v>2</v>
      </c>
      <c r="B5" s="2">
        <v>4.2</v>
      </c>
      <c r="C5" s="1">
        <v>4.4000000000000004</v>
      </c>
      <c r="D5" s="1">
        <v>4.8</v>
      </c>
      <c r="E5" s="1">
        <v>5</v>
      </c>
      <c r="F5" s="1">
        <v>5.0999999999999996</v>
      </c>
      <c r="G5" s="1">
        <v>5.7</v>
      </c>
      <c r="I5" s="5" t="s">
        <v>6</v>
      </c>
      <c r="J5" s="6" t="s">
        <v>7</v>
      </c>
      <c r="K5" s="5" t="s">
        <v>8</v>
      </c>
      <c r="L5" s="5" t="s">
        <v>9</v>
      </c>
      <c r="M5" s="4"/>
      <c r="N5" s="3"/>
      <c r="O5" s="3"/>
      <c r="P5" s="12"/>
      <c r="Q5" s="39"/>
    </row>
    <row r="6" spans="1:18" ht="16" thickBot="1" x14ac:dyDescent="0.5">
      <c r="A6" s="29" t="s">
        <v>3</v>
      </c>
      <c r="B6" s="1">
        <v>5.0999999999999996</v>
      </c>
      <c r="C6" s="1">
        <v>5.4</v>
      </c>
      <c r="D6" s="1">
        <v>5.7</v>
      </c>
      <c r="E6" s="1">
        <v>6</v>
      </c>
      <c r="F6" s="1">
        <v>6.2</v>
      </c>
      <c r="G6" s="1">
        <v>6.4</v>
      </c>
      <c r="I6" s="35">
        <v>1</v>
      </c>
      <c r="J6" s="2">
        <v>4.2</v>
      </c>
      <c r="K6" s="7">
        <v>1</v>
      </c>
      <c r="L6" s="8">
        <f>J6*I6</f>
        <v>4.2</v>
      </c>
      <c r="M6" s="9">
        <f>$K$17+$K$16*I6</f>
        <v>4.1666666666666643</v>
      </c>
      <c r="N6" s="9">
        <f>J6-M6</f>
        <v>3.3333333333335879E-2</v>
      </c>
      <c r="O6" s="9">
        <f>N6^2</f>
        <v>1.1111111111112809E-3</v>
      </c>
      <c r="P6" s="22">
        <f>(I6-$J$14)^2</f>
        <v>6.25</v>
      </c>
      <c r="Q6" s="40"/>
    </row>
    <row r="7" spans="1:18" ht="16" thickBot="1" x14ac:dyDescent="0.4">
      <c r="A7" s="29" t="s">
        <v>4</v>
      </c>
      <c r="B7" s="1">
        <v>4.9000000000000004</v>
      </c>
      <c r="C7" s="1">
        <v>5.2</v>
      </c>
      <c r="D7" s="1">
        <v>5.3</v>
      </c>
      <c r="E7" s="1">
        <v>5.6</v>
      </c>
      <c r="F7" s="1">
        <v>5.9</v>
      </c>
      <c r="G7" s="1">
        <v>6.3</v>
      </c>
      <c r="I7" s="36">
        <v>2</v>
      </c>
      <c r="J7" s="1">
        <v>4.4000000000000004</v>
      </c>
      <c r="K7" s="10">
        <v>4</v>
      </c>
      <c r="L7" s="8">
        <f t="shared" ref="L7:L11" si="0">J7*I7</f>
        <v>8.8000000000000007</v>
      </c>
      <c r="M7" s="21">
        <f t="shared" ref="M7:M11" si="1">$K$17+$K$16*I7</f>
        <v>4.4466666666666645</v>
      </c>
      <c r="N7" s="21">
        <f t="shared" ref="N7:N11" si="2">J7-M7</f>
        <v>-4.6666666666664192E-2</v>
      </c>
      <c r="O7" s="21">
        <f t="shared" ref="O7:O11" si="3">N7^2</f>
        <v>2.1777777777775469E-3</v>
      </c>
      <c r="P7" s="22">
        <f t="shared" ref="P7:P11" si="4">(I7-$J$14)^2</f>
        <v>2.25</v>
      </c>
      <c r="Q7" s="40"/>
    </row>
    <row r="8" spans="1:18" ht="16" thickBot="1" x14ac:dyDescent="0.4">
      <c r="A8" s="29" t="s">
        <v>5</v>
      </c>
      <c r="B8" s="1">
        <v>5.3</v>
      </c>
      <c r="C8" s="1">
        <v>5.6</v>
      </c>
      <c r="D8" s="1">
        <v>5.9</v>
      </c>
      <c r="E8" s="1">
        <v>6.1</v>
      </c>
      <c r="F8" s="1">
        <v>6.4</v>
      </c>
      <c r="G8" s="1">
        <v>6.7</v>
      </c>
      <c r="I8" s="36">
        <v>3</v>
      </c>
      <c r="J8" s="1">
        <v>4.8</v>
      </c>
      <c r="K8" s="10">
        <v>9</v>
      </c>
      <c r="L8" s="8">
        <f t="shared" si="0"/>
        <v>14.399999999999999</v>
      </c>
      <c r="M8" s="21">
        <f t="shared" si="1"/>
        <v>4.7266666666666657</v>
      </c>
      <c r="N8" s="21">
        <f t="shared" si="2"/>
        <v>7.3333333333334139E-2</v>
      </c>
      <c r="O8" s="21">
        <f t="shared" si="3"/>
        <v>5.3777777777778962E-3</v>
      </c>
      <c r="P8" s="22">
        <f t="shared" si="4"/>
        <v>0.25</v>
      </c>
      <c r="Q8" s="40"/>
    </row>
    <row r="9" spans="1:18" ht="16" thickBot="1" x14ac:dyDescent="0.4">
      <c r="I9" s="36">
        <v>4</v>
      </c>
      <c r="J9" s="1">
        <v>5</v>
      </c>
      <c r="K9" s="10">
        <v>16</v>
      </c>
      <c r="L9" s="8">
        <f t="shared" si="0"/>
        <v>20</v>
      </c>
      <c r="M9" s="21">
        <f t="shared" si="1"/>
        <v>5.0066666666666668</v>
      </c>
      <c r="N9" s="21">
        <f t="shared" si="2"/>
        <v>-6.6666666666668206E-3</v>
      </c>
      <c r="O9" s="21">
        <f t="shared" si="3"/>
        <v>4.44444444444465E-5</v>
      </c>
      <c r="P9" s="22">
        <f t="shared" si="4"/>
        <v>0.25</v>
      </c>
      <c r="Q9" s="40"/>
    </row>
    <row r="10" spans="1:18" ht="16" thickBot="1" x14ac:dyDescent="0.4">
      <c r="A10" t="s">
        <v>20</v>
      </c>
      <c r="I10" s="36">
        <v>5</v>
      </c>
      <c r="J10" s="1">
        <v>5.0999999999999996</v>
      </c>
      <c r="K10" s="10">
        <v>25</v>
      </c>
      <c r="L10" s="8">
        <f t="shared" si="0"/>
        <v>25.5</v>
      </c>
      <c r="M10" s="21">
        <f t="shared" si="1"/>
        <v>5.2866666666666671</v>
      </c>
      <c r="N10" s="21">
        <f t="shared" si="2"/>
        <v>-0.18666666666666742</v>
      </c>
      <c r="O10" s="21">
        <f t="shared" si="3"/>
        <v>3.4844444444444726E-2</v>
      </c>
      <c r="P10" s="22">
        <f t="shared" si="4"/>
        <v>2.25</v>
      </c>
      <c r="Q10" s="40"/>
    </row>
    <row r="11" spans="1:18" ht="16" thickBot="1" x14ac:dyDescent="0.4">
      <c r="I11" s="36">
        <v>6</v>
      </c>
      <c r="J11" s="1">
        <v>5.7</v>
      </c>
      <c r="K11" s="10">
        <v>36</v>
      </c>
      <c r="L11" s="8">
        <f t="shared" si="0"/>
        <v>34.200000000000003</v>
      </c>
      <c r="M11" s="21">
        <f t="shared" si="1"/>
        <v>5.5666666666666682</v>
      </c>
      <c r="N11" s="21">
        <f t="shared" si="2"/>
        <v>0.13333333333333197</v>
      </c>
      <c r="O11" s="21">
        <f t="shared" si="3"/>
        <v>1.7777777777777413E-2</v>
      </c>
      <c r="P11" s="22">
        <f t="shared" si="4"/>
        <v>6.25</v>
      </c>
      <c r="Q11" s="40"/>
    </row>
    <row r="12" spans="1:18" ht="15" thickBot="1" x14ac:dyDescent="0.4">
      <c r="I12" s="23">
        <f>SUM(I6:I11)</f>
        <v>21</v>
      </c>
      <c r="J12" s="23">
        <f t="shared" ref="J12:O12" si="5">SUM(J6:J11)</f>
        <v>29.2</v>
      </c>
      <c r="K12" s="23">
        <f t="shared" si="5"/>
        <v>91</v>
      </c>
      <c r="L12" s="23">
        <f t="shared" si="5"/>
        <v>107.10000000000001</v>
      </c>
      <c r="M12" s="23">
        <f t="shared" si="5"/>
        <v>29.200000000000003</v>
      </c>
      <c r="N12" s="23">
        <f t="shared" si="5"/>
        <v>3.5527136788005009E-15</v>
      </c>
      <c r="O12" s="23">
        <f t="shared" si="5"/>
        <v>6.1333333333333309E-2</v>
      </c>
      <c r="P12" s="25">
        <f t="shared" ref="P12" si="6">SUM(P6:P11)</f>
        <v>17.5</v>
      </c>
      <c r="Q12" s="39"/>
    </row>
    <row r="13" spans="1:18" ht="15" thickBot="1" x14ac:dyDescent="0.4"/>
    <row r="14" spans="1:18" ht="23.5" customHeight="1" thickBot="1" x14ac:dyDescent="0.4">
      <c r="I14" s="13"/>
      <c r="J14" s="16">
        <f>AVERAGE(I6:I11)</f>
        <v>3.5</v>
      </c>
      <c r="K14" s="14"/>
      <c r="L14" s="15">
        <f>AVERAGE(J6:J11)</f>
        <v>4.8666666666666663</v>
      </c>
    </row>
    <row r="15" spans="1:18" ht="50.5" customHeight="1" thickBot="1" x14ac:dyDescent="0.4">
      <c r="J15" s="11"/>
      <c r="K15" s="11"/>
      <c r="L15" s="11"/>
      <c r="P15" s="38" t="s">
        <v>17</v>
      </c>
      <c r="Q15" s="38" t="s">
        <v>19</v>
      </c>
      <c r="R15" s="37" t="s">
        <v>18</v>
      </c>
    </row>
    <row r="16" spans="1:18" ht="14.5" customHeight="1" thickBot="1" x14ac:dyDescent="0.4">
      <c r="J16" s="18" t="s">
        <v>10</v>
      </c>
      <c r="K16" s="19">
        <f>(6*L12-J12*I12)/(6*K12-I12^2)</f>
        <v>0.28000000000000086</v>
      </c>
      <c r="L16" s="11"/>
      <c r="M16" s="24" t="s">
        <v>12</v>
      </c>
      <c r="N16" s="24"/>
      <c r="O16" s="20">
        <f>K17+K16*7</f>
        <v>5.8466666666666693</v>
      </c>
      <c r="P16" s="20">
        <f>SQRT(O12/4)</f>
        <v>0.12382783747337804</v>
      </c>
      <c r="Q16" s="20">
        <f>SQRT((7-J14)^2/P12+1/6+1)*P16</f>
        <v>0.16918103387266023</v>
      </c>
      <c r="R16" s="26">
        <f>Q16/O16</f>
        <v>2.8936322783237198E-2</v>
      </c>
    </row>
    <row r="17" spans="10:18" ht="15" thickBot="1" x14ac:dyDescent="0.4">
      <c r="J17" s="17" t="s">
        <v>11</v>
      </c>
      <c r="K17" s="20">
        <f>L14-K16*J14</f>
        <v>3.8866666666666632</v>
      </c>
      <c r="L17" s="11"/>
      <c r="M17" s="24" t="s">
        <v>13</v>
      </c>
      <c r="N17" s="24"/>
      <c r="O17" s="20" t="s">
        <v>16</v>
      </c>
      <c r="P17" s="20"/>
      <c r="Q17" s="20"/>
      <c r="R17" s="20"/>
    </row>
    <row r="18" spans="10:18" ht="15" thickBot="1" x14ac:dyDescent="0.4">
      <c r="M18" s="24" t="s">
        <v>14</v>
      </c>
      <c r="N18" s="24"/>
      <c r="O18" s="20" t="s">
        <v>16</v>
      </c>
      <c r="P18" s="20"/>
      <c r="Q18" s="20"/>
      <c r="R18" s="20"/>
    </row>
    <row r="19" spans="10:18" ht="15" thickBot="1" x14ac:dyDescent="0.4">
      <c r="M19" s="24" t="s">
        <v>15</v>
      </c>
      <c r="N19" s="24"/>
      <c r="O19" s="20" t="s">
        <v>16</v>
      </c>
      <c r="P19" s="20"/>
      <c r="Q19" s="20"/>
      <c r="R19" s="20"/>
    </row>
  </sheetData>
  <mergeCells count="2">
    <mergeCell ref="A3:A4"/>
    <mergeCell ref="B3:G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10</xdr:col>
                <xdr:colOff>114300</xdr:colOff>
                <xdr:row>13</xdr:row>
                <xdr:rowOff>31750</xdr:rowOff>
              </from>
              <to>
                <xdr:col>10</xdr:col>
                <xdr:colOff>349250</xdr:colOff>
                <xdr:row>13</xdr:row>
                <xdr:rowOff>260350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12</xdr:col>
                <xdr:colOff>82550</xdr:colOff>
                <xdr:row>4</xdr:row>
                <xdr:rowOff>6350</xdr:rowOff>
              </from>
              <to>
                <xdr:col>12</xdr:col>
                <xdr:colOff>444500</xdr:colOff>
                <xdr:row>4</xdr:row>
                <xdr:rowOff>165100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 sizeWithCells="1">
              <from>
                <xdr:col>8</xdr:col>
                <xdr:colOff>203200</xdr:colOff>
                <xdr:row>13</xdr:row>
                <xdr:rowOff>63500</xdr:rowOff>
              </from>
              <to>
                <xdr:col>8</xdr:col>
                <xdr:colOff>438150</xdr:colOff>
                <xdr:row>13</xdr:row>
                <xdr:rowOff>247650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13</xdr:col>
                <xdr:colOff>63500</xdr:colOff>
                <xdr:row>4</xdr:row>
                <xdr:rowOff>31750</xdr:rowOff>
              </from>
              <to>
                <xdr:col>13</xdr:col>
                <xdr:colOff>533400</xdr:colOff>
                <xdr:row>4</xdr:row>
                <xdr:rowOff>177800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14</xdr:col>
                <xdr:colOff>69850</xdr:colOff>
                <xdr:row>4</xdr:row>
                <xdr:rowOff>44450</xdr:rowOff>
              </from>
              <to>
                <xdr:col>14</xdr:col>
                <xdr:colOff>609600</xdr:colOff>
                <xdr:row>4</xdr:row>
                <xdr:rowOff>234950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</dc:creator>
  <cp:lastModifiedBy>Aldona</cp:lastModifiedBy>
  <dcterms:created xsi:type="dcterms:W3CDTF">2019-12-25T22:36:26Z</dcterms:created>
  <dcterms:modified xsi:type="dcterms:W3CDTF">2020-05-21T10:21:30Z</dcterms:modified>
</cp:coreProperties>
</file>