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50" windowWidth="18880" windowHeight="8740" activeTab="1"/>
  </bookViews>
  <sheets>
    <sheet name="Przykład" sheetId="2" r:id="rId1"/>
    <sheet name="Zadanie" sheetId="3" r:id="rId2"/>
  </sheets>
  <calcPr calcId="145621"/>
</workbook>
</file>

<file path=xl/calcChain.xml><?xml version="1.0" encoding="utf-8"?>
<calcChain xmlns="http://schemas.openxmlformats.org/spreadsheetml/2006/main">
  <c r="H22" i="2" l="1"/>
  <c r="H6" i="2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4" i="2"/>
  <c r="C22" i="2"/>
  <c r="C20" i="2"/>
  <c r="E22" i="2" s="1"/>
  <c r="B20" i="2"/>
  <c r="B23" i="2" s="1"/>
  <c r="H17" i="2" l="1"/>
  <c r="H13" i="2"/>
  <c r="H9" i="2"/>
  <c r="H5" i="2"/>
  <c r="H4" i="2"/>
  <c r="H16" i="2"/>
  <c r="H12" i="2"/>
  <c r="H8" i="2"/>
  <c r="H19" i="2"/>
  <c r="H15" i="2"/>
  <c r="H11" i="2"/>
  <c r="H7" i="2"/>
  <c r="B25" i="2" a="1"/>
  <c r="B25" i="2" s="1"/>
  <c r="D20" i="2"/>
  <c r="C23" i="2" s="1"/>
  <c r="E20" i="2"/>
  <c r="E23" i="2" s="1"/>
  <c r="H18" i="2"/>
  <c r="H14" i="2"/>
  <c r="H10" i="2"/>
  <c r="C25" i="2" l="1"/>
  <c r="B26" i="2"/>
  <c r="C26" i="2"/>
  <c r="H20" i="2"/>
  <c r="E25" i="2" l="1" a="1"/>
  <c r="E25" i="2" l="1"/>
  <c r="E26" i="2"/>
  <c r="F17" i="2" l="1"/>
  <c r="G17" i="2" s="1"/>
  <c r="F18" i="2"/>
  <c r="G18" i="2" s="1"/>
  <c r="F8" i="2"/>
  <c r="G8" i="2" s="1"/>
  <c r="F4" i="2"/>
  <c r="G4" i="2" s="1"/>
  <c r="G20" i="2" s="1"/>
  <c r="H25" i="2" s="1"/>
  <c r="H26" i="2" s="1"/>
  <c r="F10" i="2"/>
  <c r="G10" i="2" s="1"/>
  <c r="F11" i="2"/>
  <c r="G11" i="2" s="1"/>
  <c r="F13" i="2"/>
  <c r="G13" i="2" s="1"/>
  <c r="F12" i="2"/>
  <c r="G12" i="2" s="1"/>
  <c r="F5" i="2"/>
  <c r="G5" i="2" s="1"/>
  <c r="F6" i="2"/>
  <c r="G6" i="2" s="1"/>
  <c r="F7" i="2"/>
  <c r="G7" i="2" s="1"/>
  <c r="F16" i="2"/>
  <c r="G16" i="2" s="1"/>
  <c r="F9" i="2"/>
  <c r="G9" i="2" s="1"/>
  <c r="F19" i="2"/>
  <c r="G19" i="2" s="1"/>
  <c r="F14" i="2"/>
  <c r="G14" i="2" s="1"/>
  <c r="F15" i="2"/>
  <c r="G15" i="2" s="1"/>
</calcChain>
</file>

<file path=xl/sharedStrings.xml><?xml version="1.0" encoding="utf-8"?>
<sst xmlns="http://schemas.openxmlformats.org/spreadsheetml/2006/main" count="58" uniqueCount="35">
  <si>
    <t>Nazwa</t>
  </si>
  <si>
    <t>produkt krajowy brutto na 1 mieszkańca</t>
  </si>
  <si>
    <t>[zł]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</si>
  <si>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</si>
  <si>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</si>
  <si>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</si>
  <si>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</si>
  <si>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</si>
  <si>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</si>
  <si>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</si>
  <si>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</si>
  <si>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</si>
  <si>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</si>
  <si>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</si>
  <si>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</si>
  <si>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</si>
  <si>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</si>
  <si>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</si>
  <si>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</si>
  <si>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Nakłady inwestycjne na 1 mieszkańca</t>
  </si>
  <si>
    <t>X</t>
  </si>
  <si>
    <t>Y</t>
  </si>
  <si>
    <t>Suma</t>
  </si>
  <si>
    <t>X^2</t>
  </si>
  <si>
    <t>X*Y</t>
  </si>
  <si>
    <t>b0</t>
  </si>
  <si>
    <t>b1</t>
  </si>
  <si>
    <t>Y^</t>
  </si>
  <si>
    <t>(Y-Y^)^2</t>
  </si>
  <si>
    <t>(Y-Yśr)^2</t>
  </si>
  <si>
    <t>Yśr</t>
  </si>
  <si>
    <t>Współczynnik zbieżności</t>
  </si>
  <si>
    <t>Współczynnik determinacji</t>
  </si>
  <si>
    <t>Stopa bezrobocia</t>
  </si>
  <si>
    <t>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</si>
</sst>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/>
  </cellStyleXfs>
  <cellXfs count="27">
    <xf numFmtId="0" fontId="0" fillId="0" borderId="0" xfId="0"/>
    <xf numFmtId="0" fontId="1" fillId="2" borderId="1" xfId="1" applyNumberFormat="1" applyFont="1" applyFill="1" applyBorder="1">
      <alignment horizontal="left" vertical="center" wrapText="1"/>
    </xf>
    <xf numFmtId="0" fontId="2" fillId="0" borderId="0" xfId="0" applyFont="1"/>
    <xf numFmtId="0" fontId="1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" xfId="1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7" xfId="0" applyNumberFormat="1" applyBorder="1"/>
    <xf numFmtId="0" fontId="2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3" fontId="0" fillId="0" borderId="8" xfId="0" applyNumberFormat="1" applyBorder="1"/>
    <xf numFmtId="3" fontId="0" fillId="0" borderId="9" xfId="0" applyNumberFormat="1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3" fontId="0" fillId="0" borderId="1" xfId="0" applyNumberFormat="1" applyFont="1" applyBorder="1"/>
    <xf numFmtId="3" fontId="2" fillId="0" borderId="1" xfId="2" applyNumberFormat="1" applyFont="1" applyBorder="1"/>
    <xf numFmtId="3" fontId="0" fillId="0" borderId="1" xfId="0" applyNumberFormat="1" applyBorder="1"/>
    <xf numFmtId="0" fontId="3" fillId="0" borderId="1" xfId="0" applyFont="1" applyBorder="1"/>
    <xf numFmtId="3" fontId="3" fillId="0" borderId="1" xfId="0" applyNumberFormat="1" applyFont="1" applyBorder="1"/>
    <xf numFmtId="3" fontId="2" fillId="0" borderId="0" xfId="0" applyNumberFormat="1" applyFont="1" applyAlignment="1">
      <alignment horizontal="center"/>
    </xf>
    <xf numFmtId="164" fontId="2" fillId="0" borderId="1" xfId="2" applyNumberFormat="1" applyFont="1" applyBorder="1"/>
  </cellXfs>
  <cellStyles count="3">
    <cellStyle name="Kolumna" xfId="1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63078035110172"/>
          <c:y val="6.0659813356663747E-2"/>
          <c:w val="0.78713069444197581"/>
          <c:h val="0.832619568387284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Przykład!$B$4:$B$19</c:f>
              <c:numCache>
                <c:formatCode>#,##0</c:formatCode>
                <c:ptCount val="16"/>
                <c:pt idx="0">
                  <c:v>57228</c:v>
                </c:pt>
                <c:pt idx="1">
                  <c:v>41875</c:v>
                </c:pt>
                <c:pt idx="2">
                  <c:v>35712</c:v>
                </c:pt>
                <c:pt idx="3">
                  <c:v>42755</c:v>
                </c:pt>
                <c:pt idx="4">
                  <c:v>48126</c:v>
                </c:pt>
                <c:pt idx="5">
                  <c:v>47272</c:v>
                </c:pt>
                <c:pt idx="6">
                  <c:v>83123</c:v>
                </c:pt>
                <c:pt idx="7">
                  <c:v>41080</c:v>
                </c:pt>
                <c:pt idx="8">
                  <c:v>36088</c:v>
                </c:pt>
                <c:pt idx="9">
                  <c:v>37077</c:v>
                </c:pt>
                <c:pt idx="10">
                  <c:v>50001</c:v>
                </c:pt>
                <c:pt idx="11">
                  <c:v>53654</c:v>
                </c:pt>
                <c:pt idx="12">
                  <c:v>36970</c:v>
                </c:pt>
                <c:pt idx="13">
                  <c:v>36306</c:v>
                </c:pt>
                <c:pt idx="14">
                  <c:v>56496</c:v>
                </c:pt>
                <c:pt idx="15">
                  <c:v>43150</c:v>
                </c:pt>
              </c:numCache>
            </c:numRef>
          </c:xVal>
          <c:yVal>
            <c:numRef>
              <c:f>Przykład!$C$4:$C$19</c:f>
              <c:numCache>
                <c:formatCode>#,##0</c:formatCode>
                <c:ptCount val="16"/>
                <c:pt idx="0">
                  <c:v>8358</c:v>
                </c:pt>
                <c:pt idx="1">
                  <c:v>4736</c:v>
                </c:pt>
                <c:pt idx="2">
                  <c:v>4145</c:v>
                </c:pt>
                <c:pt idx="3">
                  <c:v>5426</c:v>
                </c:pt>
                <c:pt idx="4">
                  <c:v>5792</c:v>
                </c:pt>
                <c:pt idx="5">
                  <c:v>5669</c:v>
                </c:pt>
                <c:pt idx="6">
                  <c:v>10802</c:v>
                </c:pt>
                <c:pt idx="7">
                  <c:v>6809</c:v>
                </c:pt>
                <c:pt idx="8">
                  <c:v>5136</c:v>
                </c:pt>
                <c:pt idx="9">
                  <c:v>5381</c:v>
                </c:pt>
                <c:pt idx="10">
                  <c:v>7399</c:v>
                </c:pt>
                <c:pt idx="11">
                  <c:v>6614</c:v>
                </c:pt>
                <c:pt idx="12">
                  <c:v>3883</c:v>
                </c:pt>
                <c:pt idx="13">
                  <c:v>5075</c:v>
                </c:pt>
                <c:pt idx="14">
                  <c:v>6960</c:v>
                </c:pt>
                <c:pt idx="15">
                  <c:v>5917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382848"/>
        <c:axId val="150381312"/>
      </c:scatterChart>
      <c:valAx>
        <c:axId val="150382848"/>
        <c:scaling>
          <c:orientation val="minMax"/>
        </c:scaling>
        <c:delete val="0"/>
        <c:axPos val="b"/>
        <c:numFmt formatCode="#,##0" sourceLinked="1"/>
        <c:majorTickMark val="out"/>
        <c:minorTickMark val="none"/>
        <c:tickLblPos val="nextTo"/>
        <c:crossAx val="150381312"/>
        <c:crosses val="autoZero"/>
        <c:crossBetween val="midCat"/>
      </c:valAx>
      <c:valAx>
        <c:axId val="1503813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038284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422275</xdr:colOff>
      <xdr:row>2</xdr:row>
      <xdr:rowOff>98425</xdr:rowOff>
    </xdr:from>
    <xdr:to>
      <xdr:col>14</xdr:col>
      <xdr:colOff>463550</xdr:colOff>
      <xdr:row>17</xdr:row>
      <xdr:rowOff>79375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opLeftCell="A2" workbookViewId="0">
      <selection activeCell="G22" sqref="G22"/>
    </sheetView>
  </sheetViews>
  <sheetFormatPr defaultRowHeight="14.5" x14ac:dyDescent="0.35"/>
  <cols>
    <col min="1" max="1" width="18.08984375" customWidth="1"/>
    <col min="2" max="2" width="10.36328125" customWidth="1"/>
    <col min="3" max="3" width="13.1796875" customWidth="1"/>
    <col min="4" max="4" width="15.26953125" customWidth="1"/>
    <col min="5" max="5" width="13.90625" customWidth="1"/>
    <col min="7" max="7" width="17.54296875" customWidth="1"/>
    <col min="8" max="8" width="16" customWidth="1"/>
    <col min="9" max="10" width="12.453125" bestFit="1" customWidth="1"/>
  </cols>
  <sheetData>
    <row r="1" spans="1:8" ht="58" x14ac:dyDescent="0.35">
      <c r="A1" s="1" t="s">
        <v>0</v>
      </c>
      <c r="B1" s="3" t="s">
        <v>1</v>
      </c>
      <c r="C1" s="3" t="s">
        <v>19</v>
      </c>
      <c r="D1" s="4"/>
    </row>
    <row r="2" spans="1:8" x14ac:dyDescent="0.35">
      <c r="A2" s="1"/>
      <c r="B2" s="3" t="s">
        <v>20</v>
      </c>
      <c r="C2" s="3" t="s">
        <v>21</v>
      </c>
      <c r="D2" s="5" t="s">
        <v>23</v>
      </c>
      <c r="E2" s="5" t="s">
        <v>24</v>
      </c>
      <c r="F2" s="5" t="s">
        <v>27</v>
      </c>
      <c r="G2" s="5" t="s">
        <v>28</v>
      </c>
      <c r="H2" s="5" t="s">
        <v>29</v>
      </c>
    </row>
    <row r="3" spans="1:8" x14ac:dyDescent="0.35">
      <c r="A3" s="1"/>
      <c r="B3" s="3" t="s">
        <v>2</v>
      </c>
      <c r="C3" s="3" t="s">
        <v>2</v>
      </c>
      <c r="D3" s="6"/>
      <c r="E3" s="6"/>
      <c r="F3" s="6" t="s">
        <v>27</v>
      </c>
      <c r="G3" s="6"/>
      <c r="H3" s="6"/>
    </row>
    <row r="4" spans="1:8" x14ac:dyDescent="0.35">
      <c r="A4" s="19" t="s">
        <v>3</v>
      </c>
      <c r="B4" s="20">
        <v>57228</v>
      </c>
      <c r="C4" s="21">
        <v>8358</v>
      </c>
      <c r="D4" s="22">
        <f>B4^2</f>
        <v>3275043984</v>
      </c>
      <c r="E4" s="19">
        <f>B4*C4</f>
        <v>478311624</v>
      </c>
      <c r="F4" s="19">
        <f>$E$26*B4+$E$25</f>
        <v>7504.8727377937121</v>
      </c>
      <c r="G4" s="19">
        <f>(C4-F4)^2</f>
        <v>727826.12551959639</v>
      </c>
      <c r="H4" s="19">
        <f>(C4-$H$22)^2</f>
        <v>4957858.890625</v>
      </c>
    </row>
    <row r="5" spans="1:8" x14ac:dyDescent="0.35">
      <c r="A5" s="19" t="s">
        <v>4</v>
      </c>
      <c r="B5" s="20">
        <v>41875</v>
      </c>
      <c r="C5" s="21">
        <v>4736</v>
      </c>
      <c r="D5" s="22">
        <f t="shared" ref="D5:D19" si="0">B5^2</f>
        <v>1753515625</v>
      </c>
      <c r="E5" s="19">
        <f t="shared" ref="E5:E19" si="1">B5*C5</f>
        <v>198320000</v>
      </c>
      <c r="F5" s="19">
        <f t="shared" ref="F5:F19" si="2">$E$26*B5+$E$25</f>
        <v>5505.3055330434327</v>
      </c>
      <c r="G5" s="19">
        <f t="shared" ref="G5:G19" si="3">(C5-F5)^2</f>
        <v>591831.0031712401</v>
      </c>
      <c r="H5" s="19">
        <f t="shared" ref="H5:H19" si="4">(C5-$H$22)^2</f>
        <v>1947071.390625</v>
      </c>
    </row>
    <row r="6" spans="1:8" x14ac:dyDescent="0.35">
      <c r="A6" s="19" t="s">
        <v>5</v>
      </c>
      <c r="B6" s="20">
        <v>35712</v>
      </c>
      <c r="C6" s="21">
        <v>4145</v>
      </c>
      <c r="D6" s="22">
        <f t="shared" si="0"/>
        <v>1275346944</v>
      </c>
      <c r="E6" s="19">
        <f t="shared" si="1"/>
        <v>148026240</v>
      </c>
      <c r="F6" s="19">
        <f t="shared" si="2"/>
        <v>4702.6394298143587</v>
      </c>
      <c r="G6" s="19">
        <f t="shared" si="3"/>
        <v>310961.73368368304</v>
      </c>
      <c r="H6" s="19">
        <f t="shared" si="4"/>
        <v>3945685.640625</v>
      </c>
    </row>
    <row r="7" spans="1:8" x14ac:dyDescent="0.35">
      <c r="A7" s="19" t="s">
        <v>6</v>
      </c>
      <c r="B7" s="20">
        <v>42755</v>
      </c>
      <c r="C7" s="21">
        <v>5426</v>
      </c>
      <c r="D7" s="22">
        <f t="shared" si="0"/>
        <v>1827990025</v>
      </c>
      <c r="E7" s="19">
        <f t="shared" si="1"/>
        <v>231988630</v>
      </c>
      <c r="F7" s="19">
        <f t="shared" si="2"/>
        <v>5619.916302285942</v>
      </c>
      <c r="G7" s="19">
        <f t="shared" si="3"/>
        <v>37603.53229225285</v>
      </c>
      <c r="H7" s="19">
        <f t="shared" si="4"/>
        <v>497553.890625</v>
      </c>
    </row>
    <row r="8" spans="1:8" x14ac:dyDescent="0.35">
      <c r="A8" s="19" t="s">
        <v>7</v>
      </c>
      <c r="B8" s="20">
        <v>48126</v>
      </c>
      <c r="C8" s="21">
        <v>5792</v>
      </c>
      <c r="D8" s="22">
        <f t="shared" si="0"/>
        <v>2316111876</v>
      </c>
      <c r="E8" s="19">
        <f t="shared" si="1"/>
        <v>278745792</v>
      </c>
      <c r="F8" s="19">
        <f t="shared" si="2"/>
        <v>6319.4327131967575</v>
      </c>
      <c r="G8" s="19">
        <f t="shared" si="3"/>
        <v>278185.26695009304</v>
      </c>
      <c r="H8" s="19">
        <f t="shared" si="4"/>
        <v>115175.390625</v>
      </c>
    </row>
    <row r="9" spans="1:8" x14ac:dyDescent="0.35">
      <c r="A9" s="19" t="s">
        <v>8</v>
      </c>
      <c r="B9" s="20">
        <v>47272</v>
      </c>
      <c r="C9" s="21">
        <v>5669</v>
      </c>
      <c r="D9" s="22">
        <f t="shared" si="0"/>
        <v>2234641984</v>
      </c>
      <c r="E9" s="19">
        <f t="shared" si="1"/>
        <v>267984968</v>
      </c>
      <c r="F9" s="19">
        <f t="shared" si="2"/>
        <v>6208.2081712273221</v>
      </c>
      <c r="G9" s="19">
        <f t="shared" si="3"/>
        <v>290745.45191831305</v>
      </c>
      <c r="H9" s="19">
        <f t="shared" si="4"/>
        <v>213790.640625</v>
      </c>
    </row>
    <row r="10" spans="1:8" x14ac:dyDescent="0.35">
      <c r="A10" s="19" t="s">
        <v>9</v>
      </c>
      <c r="B10" s="20">
        <v>83123</v>
      </c>
      <c r="C10" s="21">
        <v>10802</v>
      </c>
      <c r="D10" s="22">
        <f t="shared" si="0"/>
        <v>6909433129</v>
      </c>
      <c r="E10" s="19">
        <f t="shared" si="1"/>
        <v>897894646</v>
      </c>
      <c r="F10" s="19">
        <f t="shared" si="2"/>
        <v>10877.424862265052</v>
      </c>
      <c r="G10" s="19">
        <f t="shared" si="3"/>
        <v>5688.9098477020761</v>
      </c>
      <c r="H10" s="19">
        <f t="shared" si="4"/>
        <v>21814737.890625</v>
      </c>
    </row>
    <row r="11" spans="1:8" x14ac:dyDescent="0.35">
      <c r="A11" s="19" t="s">
        <v>10</v>
      </c>
      <c r="B11" s="20">
        <v>41080</v>
      </c>
      <c r="C11" s="21">
        <v>6809</v>
      </c>
      <c r="D11" s="22">
        <f t="shared" si="0"/>
        <v>1687566400</v>
      </c>
      <c r="E11" s="19">
        <f t="shared" si="1"/>
        <v>279713720</v>
      </c>
      <c r="F11" s="19">
        <f t="shared" si="2"/>
        <v>5401.7651221936658</v>
      </c>
      <c r="G11" s="19">
        <f t="shared" si="3"/>
        <v>1980310.0013146084</v>
      </c>
      <c r="H11" s="19">
        <f t="shared" si="4"/>
        <v>459175.640625</v>
      </c>
    </row>
    <row r="12" spans="1:8" x14ac:dyDescent="0.35">
      <c r="A12" s="19" t="s">
        <v>11</v>
      </c>
      <c r="B12" s="20">
        <v>36088</v>
      </c>
      <c r="C12" s="21">
        <v>5136</v>
      </c>
      <c r="D12" s="22">
        <f t="shared" si="0"/>
        <v>1302343744</v>
      </c>
      <c r="E12" s="19">
        <f t="shared" si="1"/>
        <v>185347968</v>
      </c>
      <c r="F12" s="19">
        <f t="shared" si="2"/>
        <v>4751.6094857634307</v>
      </c>
      <c r="G12" s="19">
        <f t="shared" si="3"/>
        <v>147756.06743505417</v>
      </c>
      <c r="H12" s="19">
        <f t="shared" si="4"/>
        <v>990771.390625</v>
      </c>
    </row>
    <row r="13" spans="1:8" x14ac:dyDescent="0.35">
      <c r="A13" s="19" t="s">
        <v>12</v>
      </c>
      <c r="B13" s="20">
        <v>37077</v>
      </c>
      <c r="C13" s="21">
        <v>5381</v>
      </c>
      <c r="D13" s="22">
        <f t="shared" si="0"/>
        <v>1374703929</v>
      </c>
      <c r="E13" s="19">
        <f t="shared" si="1"/>
        <v>199511337</v>
      </c>
      <c r="F13" s="19">
        <f t="shared" si="2"/>
        <v>4880.4163616507512</v>
      </c>
      <c r="G13" s="19">
        <f t="shared" si="3"/>
        <v>250583.97898297149</v>
      </c>
      <c r="H13" s="19">
        <f t="shared" si="4"/>
        <v>563062.640625</v>
      </c>
    </row>
    <row r="14" spans="1:8" x14ac:dyDescent="0.35">
      <c r="A14" s="19" t="s">
        <v>13</v>
      </c>
      <c r="B14" s="20">
        <v>50001</v>
      </c>
      <c r="C14" s="21">
        <v>7399</v>
      </c>
      <c r="D14" s="22">
        <f t="shared" si="0"/>
        <v>2500100001</v>
      </c>
      <c r="E14" s="19">
        <f t="shared" si="1"/>
        <v>369957399</v>
      </c>
      <c r="F14" s="19">
        <f t="shared" si="2"/>
        <v>6563.6317953896041</v>
      </c>
      <c r="G14" s="19">
        <f t="shared" si="3"/>
        <v>697840.03727399628</v>
      </c>
      <c r="H14" s="19">
        <f t="shared" si="4"/>
        <v>1606873.140625</v>
      </c>
    </row>
    <row r="15" spans="1:8" x14ac:dyDescent="0.35">
      <c r="A15" s="19" t="s">
        <v>14</v>
      </c>
      <c r="B15" s="20">
        <v>53654</v>
      </c>
      <c r="C15" s="21">
        <v>6614</v>
      </c>
      <c r="D15" s="22">
        <f t="shared" si="0"/>
        <v>2878751716</v>
      </c>
      <c r="E15" s="19">
        <f t="shared" si="1"/>
        <v>354867556</v>
      </c>
      <c r="F15" s="19">
        <f t="shared" si="2"/>
        <v>7039.3967272565205</v>
      </c>
      <c r="G15" s="19">
        <f t="shared" si="3"/>
        <v>180962.37556055852</v>
      </c>
      <c r="H15" s="19">
        <f t="shared" si="4"/>
        <v>232926.890625</v>
      </c>
    </row>
    <row r="16" spans="1:8" x14ac:dyDescent="0.35">
      <c r="A16" s="19" t="s">
        <v>15</v>
      </c>
      <c r="B16" s="20">
        <v>36970</v>
      </c>
      <c r="C16" s="21">
        <v>3883</v>
      </c>
      <c r="D16" s="22">
        <f t="shared" si="0"/>
        <v>1366780900</v>
      </c>
      <c r="E16" s="19">
        <f t="shared" si="1"/>
        <v>143554510</v>
      </c>
      <c r="F16" s="19">
        <f t="shared" si="2"/>
        <v>4866.4807340269454</v>
      </c>
      <c r="G16" s="19">
        <f t="shared" si="3"/>
        <v>967234.35420217924</v>
      </c>
      <c r="H16" s="19">
        <f t="shared" si="4"/>
        <v>5055190.140625</v>
      </c>
    </row>
    <row r="17" spans="1:8" x14ac:dyDescent="0.35">
      <c r="A17" s="19" t="s">
        <v>16</v>
      </c>
      <c r="B17" s="20">
        <v>36306</v>
      </c>
      <c r="C17" s="21">
        <v>5075</v>
      </c>
      <c r="D17" s="22">
        <f t="shared" si="0"/>
        <v>1318125636</v>
      </c>
      <c r="E17" s="19">
        <f t="shared" si="1"/>
        <v>184252950</v>
      </c>
      <c r="F17" s="19">
        <f t="shared" si="2"/>
        <v>4780.0016990530521</v>
      </c>
      <c r="G17" s="19">
        <f t="shared" si="3"/>
        <v>87023.997561586031</v>
      </c>
      <c r="H17" s="19">
        <f t="shared" si="4"/>
        <v>1115928.140625</v>
      </c>
    </row>
    <row r="18" spans="1:8" x14ac:dyDescent="0.35">
      <c r="A18" s="19" t="s">
        <v>17</v>
      </c>
      <c r="B18" s="20">
        <v>56496</v>
      </c>
      <c r="C18" s="21">
        <v>6960</v>
      </c>
      <c r="D18" s="22">
        <f t="shared" si="0"/>
        <v>3191798016</v>
      </c>
      <c r="E18" s="19">
        <f t="shared" si="1"/>
        <v>393212160</v>
      </c>
      <c r="F18" s="19">
        <f t="shared" si="2"/>
        <v>7409.5374161056252</v>
      </c>
      <c r="G18" s="19">
        <f t="shared" si="3"/>
        <v>202083.88847892202</v>
      </c>
      <c r="H18" s="19">
        <f t="shared" si="4"/>
        <v>686619.390625</v>
      </c>
    </row>
    <row r="19" spans="1:8" x14ac:dyDescent="0.35">
      <c r="A19" s="19" t="s">
        <v>18</v>
      </c>
      <c r="B19" s="20">
        <v>43150</v>
      </c>
      <c r="C19" s="21">
        <v>5917</v>
      </c>
      <c r="D19" s="22">
        <f t="shared" si="0"/>
        <v>1861922500</v>
      </c>
      <c r="E19" s="19">
        <f t="shared" si="1"/>
        <v>255318550</v>
      </c>
      <c r="F19" s="19">
        <f t="shared" si="2"/>
        <v>5671.3609089345682</v>
      </c>
      <c r="G19" s="19">
        <f t="shared" si="3"/>
        <v>60338.563059451488</v>
      </c>
      <c r="H19" s="19">
        <f t="shared" si="4"/>
        <v>45956.640625</v>
      </c>
    </row>
    <row r="20" spans="1:8" x14ac:dyDescent="0.35">
      <c r="A20" s="23" t="s">
        <v>22</v>
      </c>
      <c r="B20" s="24">
        <f>SUM(B4:B19)</f>
        <v>746913</v>
      </c>
      <c r="C20" s="24">
        <f>SUM(C4:C19)</f>
        <v>98102</v>
      </c>
      <c r="D20" s="24">
        <f>SUM(D4:D19)</f>
        <v>37074176409</v>
      </c>
      <c r="E20" s="24">
        <f>SUM(E4:E19)</f>
        <v>4867008050</v>
      </c>
      <c r="F20" s="24"/>
      <c r="G20" s="24">
        <f t="shared" ref="G20:H20" si="5">SUM(G4:G19)</f>
        <v>6816975.2872522064</v>
      </c>
      <c r="H20" s="24">
        <f t="shared" si="5"/>
        <v>44248377.75</v>
      </c>
    </row>
    <row r="22" spans="1:8" x14ac:dyDescent="0.35">
      <c r="B22" s="7">
        <v>16</v>
      </c>
      <c r="C22" s="8">
        <f>B20</f>
        <v>746913</v>
      </c>
      <c r="E22" s="15">
        <f>C20</f>
        <v>98102</v>
      </c>
      <c r="G22" s="11" t="s">
        <v>30</v>
      </c>
      <c r="H22" s="25">
        <f>AVERAGE(C4:C19)</f>
        <v>6131.375</v>
      </c>
    </row>
    <row r="23" spans="1:8" x14ac:dyDescent="0.35">
      <c r="B23" s="9">
        <f>B20</f>
        <v>746913</v>
      </c>
      <c r="C23" s="10">
        <f>D20</f>
        <v>37074176409</v>
      </c>
      <c r="E23" s="16">
        <f>E20</f>
        <v>4867008050</v>
      </c>
    </row>
    <row r="25" spans="1:8" x14ac:dyDescent="0.35">
      <c r="B25" s="7">
        <f t="array" ref="B25:C26">MINVERSE(B22:C23)</f>
        <v>1.0500281463429535</v>
      </c>
      <c r="C25" s="12">
        <v>-2.1154338378749941E-5</v>
      </c>
      <c r="E25" s="17">
        <f t="array" ref="E25:E26">MMULT(B25:C26,E22:E23)</f>
        <v>51.526030736524262</v>
      </c>
      <c r="F25" s="2" t="s">
        <v>25</v>
      </c>
      <c r="G25" s="2" t="s">
        <v>31</v>
      </c>
      <c r="H25">
        <f>G20/H20</f>
        <v>0.15406158674940815</v>
      </c>
    </row>
    <row r="26" spans="1:8" x14ac:dyDescent="0.35">
      <c r="B26" s="13">
        <v>-2.1154338378749941E-5</v>
      </c>
      <c r="C26" s="14">
        <v>4.5315774937643219E-10</v>
      </c>
      <c r="E26" s="18">
        <v>0.13023951050285154</v>
      </c>
      <c r="F26" s="2" t="s">
        <v>26</v>
      </c>
      <c r="G26" s="2" t="s">
        <v>32</v>
      </c>
      <c r="H26">
        <f>1-H25</f>
        <v>0.84593841325059183</v>
      </c>
    </row>
  </sheetData>
  <mergeCells count="6">
    <mergeCell ref="G2:G3"/>
    <mergeCell ref="H2:H3"/>
    <mergeCell ref="A1:A3"/>
    <mergeCell ref="D2:D3"/>
    <mergeCell ref="E2:E3"/>
    <mergeCell ref="F2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E2" sqref="E2"/>
    </sheetView>
  </sheetViews>
  <sheetFormatPr defaultRowHeight="14.5" x14ac:dyDescent="0.35"/>
  <cols>
    <col min="1" max="1" width="14.90625" customWidth="1"/>
    <col min="2" max="2" width="10.26953125" customWidth="1"/>
    <col min="3" max="3" width="11" customWidth="1"/>
  </cols>
  <sheetData>
    <row r="1" spans="1:3" ht="87" x14ac:dyDescent="0.35">
      <c r="A1" s="1" t="s">
        <v>0</v>
      </c>
      <c r="B1" s="3" t="s">
        <v>33</v>
      </c>
      <c r="C1" s="3" t="s">
        <v>1</v>
      </c>
    </row>
    <row r="2" spans="1:3" x14ac:dyDescent="0.35">
      <c r="A2" s="1"/>
      <c r="B2" s="3" t="s">
        <v>20</v>
      </c>
      <c r="C2" s="3" t="s">
        <v>21</v>
      </c>
    </row>
    <row r="3" spans="1:3" x14ac:dyDescent="0.35">
      <c r="A3" s="1"/>
      <c r="B3" s="3" t="s">
        <v>34</v>
      </c>
      <c r="C3" s="3" t="s">
        <v>2</v>
      </c>
    </row>
    <row r="4" spans="1:3" x14ac:dyDescent="0.35">
      <c r="A4" s="19" t="s">
        <v>3</v>
      </c>
      <c r="B4" s="26">
        <v>5.7</v>
      </c>
      <c r="C4" s="20">
        <v>57228</v>
      </c>
    </row>
    <row r="5" spans="1:3" x14ac:dyDescent="0.35">
      <c r="A5" s="19" t="s">
        <v>4</v>
      </c>
      <c r="B5" s="26">
        <v>9.9</v>
      </c>
      <c r="C5" s="20">
        <v>41875</v>
      </c>
    </row>
    <row r="6" spans="1:3" x14ac:dyDescent="0.35">
      <c r="A6" s="19" t="s">
        <v>5</v>
      </c>
      <c r="B6" s="26">
        <v>8.8000000000000007</v>
      </c>
      <c r="C6" s="20">
        <v>35712</v>
      </c>
    </row>
    <row r="7" spans="1:3" x14ac:dyDescent="0.35">
      <c r="A7" s="19" t="s">
        <v>6</v>
      </c>
      <c r="B7" s="26">
        <v>6.5</v>
      </c>
      <c r="C7" s="20">
        <v>42755</v>
      </c>
    </row>
    <row r="8" spans="1:3" x14ac:dyDescent="0.35">
      <c r="A8" s="19" t="s">
        <v>7</v>
      </c>
      <c r="B8" s="26">
        <v>6.7</v>
      </c>
      <c r="C8" s="20">
        <v>48126</v>
      </c>
    </row>
    <row r="9" spans="1:3" x14ac:dyDescent="0.35">
      <c r="A9" s="19" t="s">
        <v>8</v>
      </c>
      <c r="B9" s="26">
        <v>5.3</v>
      </c>
      <c r="C9" s="20">
        <v>47272</v>
      </c>
    </row>
    <row r="10" spans="1:3" x14ac:dyDescent="0.35">
      <c r="A10" s="19" t="s">
        <v>9</v>
      </c>
      <c r="B10" s="26">
        <v>5.6</v>
      </c>
      <c r="C10" s="20">
        <v>83123</v>
      </c>
    </row>
    <row r="11" spans="1:3" x14ac:dyDescent="0.35">
      <c r="A11" s="19" t="s">
        <v>10</v>
      </c>
      <c r="B11" s="26">
        <v>7.3</v>
      </c>
      <c r="C11" s="20">
        <v>41080</v>
      </c>
    </row>
    <row r="12" spans="1:3" x14ac:dyDescent="0.35">
      <c r="A12" s="19" t="s">
        <v>11</v>
      </c>
      <c r="B12" s="26">
        <v>9.6</v>
      </c>
      <c r="C12" s="20">
        <v>36088</v>
      </c>
    </row>
    <row r="13" spans="1:3" x14ac:dyDescent="0.35">
      <c r="A13" s="19" t="s">
        <v>12</v>
      </c>
      <c r="B13" s="26">
        <v>8.5</v>
      </c>
      <c r="C13" s="20">
        <v>37077</v>
      </c>
    </row>
    <row r="14" spans="1:3" x14ac:dyDescent="0.35">
      <c r="A14" s="19" t="s">
        <v>13</v>
      </c>
      <c r="B14" s="26">
        <v>5.4</v>
      </c>
      <c r="C14" s="20">
        <v>50001</v>
      </c>
    </row>
    <row r="15" spans="1:3" x14ac:dyDescent="0.35">
      <c r="A15" s="19" t="s">
        <v>14</v>
      </c>
      <c r="B15" s="26">
        <v>5.0999999999999996</v>
      </c>
      <c r="C15" s="20">
        <v>53654</v>
      </c>
    </row>
    <row r="16" spans="1:3" x14ac:dyDescent="0.35">
      <c r="A16" s="19" t="s">
        <v>15</v>
      </c>
      <c r="B16" s="26">
        <v>8.8000000000000007</v>
      </c>
      <c r="C16" s="20">
        <v>36970</v>
      </c>
    </row>
    <row r="17" spans="1:3" x14ac:dyDescent="0.35">
      <c r="A17" s="19" t="s">
        <v>16</v>
      </c>
      <c r="B17" s="26">
        <v>11.7</v>
      </c>
      <c r="C17" s="20">
        <v>36306</v>
      </c>
    </row>
    <row r="18" spans="1:3" x14ac:dyDescent="0.35">
      <c r="A18" s="19" t="s">
        <v>17</v>
      </c>
      <c r="B18" s="26">
        <v>3.7</v>
      </c>
      <c r="C18" s="20">
        <v>56496</v>
      </c>
    </row>
    <row r="19" spans="1:3" x14ac:dyDescent="0.35">
      <c r="A19" s="19" t="s">
        <v>18</v>
      </c>
      <c r="B19" s="26">
        <v>8.5</v>
      </c>
      <c r="C19" s="20">
        <v>43150</v>
      </c>
    </row>
  </sheetData>
  <mergeCells count="1">
    <mergeCell ref="A1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Przykład</vt:lpstr>
      <vt:lpstr>Zadanie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Aldona</cp:lastModifiedBy>
  <dcterms:created xsi:type="dcterms:W3CDTF">2020-06-05T16:42:30Z</dcterms:created>
  <dcterms:modified xsi:type="dcterms:W3CDTF">2020-06-05T17:34:08Z</dcterms:modified>
</cp:coreProperties>
</file>