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 activeTab="1"/>
  </bookViews>
  <sheets>
    <sheet name="przykład 1" sheetId="2" r:id="rId1"/>
    <sheet name="przykład 2" sheetId="1" r:id="rId2"/>
    <sheet name="zadanie 1" sheetId="3" r:id="rId3"/>
    <sheet name="zadanie 2" sheetId="4" r:id="rId4"/>
  </sheets>
  <calcPr calcId="145621"/>
</workbook>
</file>

<file path=xl/calcChain.xml><?xml version="1.0" encoding="utf-8"?>
<calcChain xmlns="http://schemas.openxmlformats.org/spreadsheetml/2006/main">
  <c r="C21" i="2" l="1"/>
  <c r="C20" i="2"/>
  <c r="B14" i="2"/>
  <c r="C17" i="2" s="1"/>
  <c r="C20" i="1"/>
  <c r="C21" i="1"/>
  <c r="C19" i="1"/>
  <c r="L15" i="1"/>
  <c r="J15" i="1"/>
  <c r="C15" i="1"/>
  <c r="E15" i="1"/>
  <c r="G20" i="1"/>
  <c r="F13" i="1"/>
  <c r="D13" i="1"/>
  <c r="E13" i="1" s="1"/>
  <c r="F12" i="1"/>
  <c r="F17" i="1" s="1"/>
  <c r="D12" i="1"/>
  <c r="E12" i="1" s="1"/>
  <c r="F11" i="1"/>
  <c r="E11" i="1"/>
  <c r="D11" i="1"/>
  <c r="G10" i="1"/>
  <c r="G11" i="1" s="1"/>
  <c r="G12" i="1" s="1"/>
  <c r="G13" i="1" s="1"/>
  <c r="F10" i="1"/>
  <c r="D10" i="1"/>
  <c r="E10" i="1" s="1"/>
  <c r="C12" i="2" l="1"/>
  <c r="C11" i="2"/>
  <c r="E11" i="2" s="1"/>
  <c r="C10" i="2"/>
  <c r="E10" i="2" s="1"/>
  <c r="C7" i="2"/>
  <c r="E7" i="2" s="1"/>
  <c r="C6" i="2"/>
  <c r="E6" i="2" s="1"/>
  <c r="E12" i="2"/>
  <c r="D12" i="2"/>
  <c r="D6" i="2"/>
  <c r="C9" i="2"/>
  <c r="D10" i="2"/>
  <c r="C8" i="2"/>
  <c r="C17" i="1"/>
  <c r="H11" i="1" s="1"/>
  <c r="H12" i="1"/>
  <c r="H13" i="1"/>
  <c r="G19" i="1"/>
  <c r="G21" i="1"/>
  <c r="D7" i="2" l="1"/>
  <c r="D11" i="2"/>
  <c r="D14" i="2"/>
  <c r="C24" i="2" s="1"/>
  <c r="C25" i="2" s="1"/>
  <c r="C27" i="2" s="1"/>
  <c r="E8" i="2"/>
  <c r="E14" i="2" s="1"/>
  <c r="C26" i="2" s="1"/>
  <c r="D8" i="2"/>
  <c r="D9" i="2"/>
  <c r="E9" i="2"/>
  <c r="H10" i="1"/>
  <c r="I13" i="1"/>
  <c r="J13" i="1" s="1"/>
  <c r="K13" i="1"/>
  <c r="L13" i="1" s="1"/>
  <c r="K12" i="1"/>
  <c r="L12" i="1" s="1"/>
  <c r="I12" i="1"/>
  <c r="J12" i="1" s="1"/>
  <c r="I10" i="1"/>
  <c r="J10" i="1" s="1"/>
  <c r="K10" i="1"/>
  <c r="L10" i="1" s="1"/>
  <c r="K11" i="1"/>
  <c r="L11" i="1" s="1"/>
  <c r="I11" i="1"/>
  <c r="J11" i="1" s="1"/>
  <c r="C23" i="1" l="1"/>
  <c r="C24" i="1" s="1"/>
  <c r="C26" i="1" s="1"/>
  <c r="C25" i="1"/>
</calcChain>
</file>

<file path=xl/comments1.xml><?xml version="1.0" encoding="utf-8"?>
<comments xmlns="http://schemas.openxmlformats.org/spreadsheetml/2006/main">
  <authors>
    <author>krzciuk</author>
    <author>Karolina</author>
    <author>student</author>
    <author>ue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38"/>
          </rPr>
          <t>wartości badanej zmiennej</t>
        </r>
      </text>
    </comment>
    <comment ref="C6" authorId="1">
      <text>
        <r>
          <rPr>
            <sz val="9"/>
            <color indexed="81"/>
            <rFont val="Tahoma"/>
            <family val="2"/>
            <charset val="238"/>
          </rPr>
          <t>blokujemy komórkę z wartością średnią za pomocą $ np. $B$17 (umieszczamy kursor przy adresie tej komórki i wciskamy F4)</t>
        </r>
      </text>
    </comment>
    <comment ref="G19" authorId="2">
      <text>
        <r>
          <rPr>
            <b/>
            <sz val="9"/>
            <color indexed="81"/>
            <rFont val="Tahoma"/>
            <family val="2"/>
            <charset val="238"/>
          </rPr>
          <t>student:</t>
        </r>
        <r>
          <rPr>
            <sz val="9"/>
            <color indexed="81"/>
            <rFont val="Tahoma"/>
            <family val="2"/>
            <charset val="238"/>
          </rPr>
          <t xml:space="preserve">
traktujemy jako 3 bo odcinamy koncowke
</t>
        </r>
      </text>
    </comment>
    <comment ref="B24" authorId="3">
      <text>
        <r>
          <rPr>
            <b/>
            <sz val="9"/>
            <color indexed="81"/>
            <rFont val="Tahoma"/>
            <family val="2"/>
            <charset val="238"/>
          </rPr>
          <t>wariancja</t>
        </r>
      </text>
    </comment>
    <comment ref="B25" authorId="3">
      <text>
        <r>
          <rPr>
            <b/>
            <sz val="9"/>
            <color indexed="81"/>
            <rFont val="Tahoma"/>
            <family val="2"/>
            <charset val="238"/>
          </rPr>
          <t>odchylenie standardowe</t>
        </r>
      </text>
    </comment>
    <comment ref="B26" authorId="3">
      <text>
        <r>
          <rPr>
            <b/>
            <sz val="9"/>
            <color indexed="81"/>
            <rFont val="Tahoma"/>
            <family val="2"/>
            <charset val="238"/>
          </rPr>
          <t>odchylenie przeciętne</t>
        </r>
      </text>
    </comment>
    <comment ref="B27" authorId="3">
      <text>
        <r>
          <rPr>
            <b/>
            <sz val="9"/>
            <color indexed="81"/>
            <rFont val="Tahoma"/>
            <family val="2"/>
            <charset val="238"/>
          </rPr>
          <t>współczynnik zmienności (klasyczny)</t>
        </r>
      </text>
    </comment>
  </commentList>
</comments>
</file>

<file path=xl/comments2.xml><?xml version="1.0" encoding="utf-8"?>
<comments xmlns="http://schemas.openxmlformats.org/spreadsheetml/2006/main">
  <authors>
    <author>Aldona</author>
    <author>ue</author>
  </authors>
  <commentList>
    <comment ref="D9" authorId="0">
      <text>
        <r>
          <rPr>
            <b/>
            <sz val="9"/>
            <color indexed="81"/>
            <rFont val="Tahoma"/>
            <family val="2"/>
            <charset val="238"/>
          </rPr>
          <t>środek przedziału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0" authorId="1">
      <text>
        <r>
          <rPr>
            <b/>
            <sz val="9"/>
            <color indexed="81"/>
            <rFont val="Tahoma"/>
            <family val="2"/>
            <charset val="238"/>
          </rPr>
          <t>blokujemy komórkę z wartością średnią za pomocą $ np. $B$17 (umieszczamy kursor przy adresie tej komórki i wciskamy F4)</t>
        </r>
      </text>
    </comment>
    <comment ref="K10" authorId="1">
      <text>
        <r>
          <rPr>
            <b/>
            <sz val="9"/>
            <color indexed="81"/>
            <rFont val="Tahoma"/>
            <family val="2"/>
            <charset val="238"/>
          </rPr>
          <t>korzystamy z funkcji =moduł.liczby()</t>
        </r>
      </text>
    </comment>
  </commentList>
</comments>
</file>

<file path=xl/sharedStrings.xml><?xml version="1.0" encoding="utf-8"?>
<sst xmlns="http://schemas.openxmlformats.org/spreadsheetml/2006/main" count="98" uniqueCount="68">
  <si>
    <t>Poniższa tabela zawiera informacje dotyczące wydatków na ksero w ciągu jednego semestru w pewnej grupie studentów.</t>
  </si>
  <si>
    <t>Za pomocą poznanych mierników dokonaj wszechstronnego opisu rozkładu wydatków.</t>
  </si>
  <si>
    <t>wydatki na ksero (w zł)</t>
  </si>
  <si>
    <t>&lt;0,10)</t>
  </si>
  <si>
    <t>&lt;10,20)</t>
  </si>
  <si>
    <t>&lt;20,30)</t>
  </si>
  <si>
    <t>&lt;30,40&gt;</t>
  </si>
  <si>
    <t>liczba studentów</t>
  </si>
  <si>
    <t xml:space="preserve">xi' </t>
  </si>
  <si>
    <t>n</t>
  </si>
  <si>
    <t>xsr</t>
  </si>
  <si>
    <t>Me=Q2</t>
  </si>
  <si>
    <t>p</t>
  </si>
  <si>
    <t>n*p</t>
  </si>
  <si>
    <t>S(x)</t>
  </si>
  <si>
    <t>Interpretacja: W badanej zbiorowości studentów wartości wydatków na ksero odchylają się od wartości średniej przeciętnie o 9,21 zł.</t>
  </si>
  <si>
    <t>d(x)</t>
  </si>
  <si>
    <t>Interpretacja: W badanej zbiorowości studentów wartości wydatków na ksero odchylają się od wartości średniej przeciętnie o 8,01 zł.</t>
  </si>
  <si>
    <t>V(x)</t>
  </si>
  <si>
    <t>modalna</t>
  </si>
  <si>
    <t>xi'-xsr</t>
  </si>
  <si>
    <t>(xi'-xsr)^2</t>
  </si>
  <si>
    <t>|xi'-xsr|</t>
  </si>
  <si>
    <t>Q1</t>
  </si>
  <si>
    <t>Q3</t>
  </si>
  <si>
    <t>mediana</t>
  </si>
  <si>
    <t>kwartyl 1</t>
  </si>
  <si>
    <t>kwartyl 3</t>
  </si>
  <si>
    <t>średnia</t>
  </si>
  <si>
    <t>liczebność</t>
  </si>
  <si>
    <r>
      <t>S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(x)</t>
    </r>
  </si>
  <si>
    <r>
      <t>Me=Q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</si>
  <si>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Q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</si>
  <si>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Q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</si>
  <si>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odchylenie przeciętne</t>
  </si>
  <si>
    <t>odchylenie standardowe</t>
  </si>
  <si>
    <t>wariancja</t>
  </si>
  <si>
    <t>współczynnik zmienności</t>
  </si>
  <si>
    <t>znajduje się w 2 przedziale</t>
  </si>
  <si>
    <t>znajduje się w 3 przedziale</t>
  </si>
  <si>
    <t>Zadanie 1.</t>
  </si>
  <si>
    <t>Za pomocą poznanych mierników dokonaj wszechstronnego opisu rozkładu zysków.</t>
  </si>
  <si>
    <t>xi</t>
  </si>
  <si>
    <t>xi-xsr</t>
  </si>
  <si>
    <t>(xi-xsr)^2</t>
  </si>
  <si>
    <t>|xi-xsr|</t>
  </si>
  <si>
    <t>w badanej zbiorowości przedsiębiorstw co najmniej 50% obserwacji zysku jest mniejszych lub równych 10 mln złotych i jednocześnie co najmniej 50% większych lub równych 10 mln złotych</t>
  </si>
  <si>
    <t>W badanej zbiorowości przedsiębiorstw wartości zysku odchylają się od wartości średniej przeciętnie o 2,56 mln zł.</t>
  </si>
  <si>
    <t>W badanej zbiorowości przedsiębiorstw wartości zysku odchylają się od wartości średniej przeciętnie o 2,08 mln zł.</t>
  </si>
  <si>
    <t>Zyski (w mln zł) w losowej próbie 7 przedsiębiorstw w roku 2019 wyniosły: 10, 13, 7, 11, 8, 10, 15.</t>
  </si>
  <si>
    <t>w badanej zbiorowości przedsiębiorstw co najmniej 25% obserwacji zysku jest mniejszych lub równych 9 mln złotych i jednocześnie co najmniej 75% większych lub równych 9 mln złotych</t>
  </si>
  <si>
    <t>w badanej zbiorowości przedsiębiorstw co najmniej 75% obserwacji zysku jest mniejszych lub równych 12 mln złotych i jednocześnie co najmniej 25% większych lub równych 12 mln złotych</t>
  </si>
  <si>
    <t>wartość najczęściej występująca w szeregu wynosi 10</t>
  </si>
  <si>
    <t xml:space="preserve">W badanej zbiorowości przedsiębiorstw odchylenie standardowe wartości zysku stanowi 24,17% wartości średniej. Zróżnicowanie przedsiębiorstw pod względem wartości zysku jest umiarkowane. </t>
  </si>
  <si>
    <t xml:space="preserve">Interpretacja: W badanej zbiorowości studentów odchylenie standardowe wydatków na ksero stanowi 47,21 % wartości średniej. Zróżnicowanie studentów pod względem wydatków na ksero jest silna. </t>
  </si>
  <si>
    <t>Przykład 1.</t>
  </si>
  <si>
    <t>Przykład 2.</t>
  </si>
  <si>
    <t>Zyski (w mln zł) w losowej próbie 7 przedsiębiorstw w roku 2019 wyniosły: 20, 26, 17, 21, 28, 20, 25.</t>
  </si>
  <si>
    <t>Zadanie 2.</t>
  </si>
  <si>
    <t>rozpiętość (delta xi)</t>
  </si>
  <si>
    <t>Mo</t>
  </si>
  <si>
    <t>fi skum</t>
  </si>
  <si>
    <t>xi'*fi</t>
  </si>
  <si>
    <t>fi</t>
  </si>
  <si>
    <t>xd dolna granica</t>
  </si>
  <si>
    <t>xg górna granica</t>
  </si>
  <si>
    <t>((xi'-xsr)^2)*fi</t>
  </si>
  <si>
    <t>|xi'-xsr|*fi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</si>
</sst>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9933"/>
      <name val="Calibri"/>
      <family val="2"/>
      <charset val="238"/>
      <scheme val="minor"/>
    </font>
    <font>
      <b/>
      <sz val="12"/>
      <color rgb="FF333399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/>
    </xf>
    <xf numFmtId="0" fontId="2" fillId="0" borderId="11" xfId="0" applyFont="1" applyFill="1" applyBorder="1"/>
    <xf numFmtId="2" fontId="0" fillId="0" borderId="11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workbookViewId="0">
      <selection activeCell="B17" sqref="B17"/>
    </sheetView>
  </sheetViews>
  <sheetFormatPr defaultRowHeight="14.5" x14ac:dyDescent="0.35"/>
  <cols>
    <col min="4" max="4" width="12.54296875" customWidth="1"/>
  </cols>
  <sheetData>
    <row r="1" spans="2:12" ht="15.5" x14ac:dyDescent="0.35">
      <c r="B1" s="31" t="s">
        <v>55</v>
      </c>
    </row>
    <row r="2" spans="2:12" ht="15.5" x14ac:dyDescent="0.35">
      <c r="B2" s="3" t="s">
        <v>49</v>
      </c>
      <c r="D2" s="2"/>
    </row>
    <row r="3" spans="2:12" ht="15.5" x14ac:dyDescent="0.35">
      <c r="B3" s="3" t="s">
        <v>41</v>
      </c>
      <c r="D3" s="2"/>
    </row>
    <row r="4" spans="2:12" ht="15.5" x14ac:dyDescent="0.35">
      <c r="C4" s="15"/>
      <c r="D4" s="15"/>
      <c r="E4" s="16"/>
    </row>
    <row r="5" spans="2:12" ht="15.5" x14ac:dyDescent="0.35">
      <c r="B5" s="32" t="s">
        <v>42</v>
      </c>
      <c r="C5" s="17" t="s">
        <v>43</v>
      </c>
      <c r="D5" s="33" t="s">
        <v>44</v>
      </c>
      <c r="E5" s="17" t="s">
        <v>45</v>
      </c>
    </row>
    <row r="6" spans="2:12" ht="15.5" x14ac:dyDescent="0.35">
      <c r="B6" s="35">
        <v>7</v>
      </c>
      <c r="C6" s="34">
        <f>B6-$C$17</f>
        <v>-3.5714285714285712</v>
      </c>
      <c r="D6" s="26">
        <f>C6^2</f>
        <v>12.755102040816325</v>
      </c>
      <c r="E6" s="34">
        <f>ABS(C6)</f>
        <v>3.5714285714285712</v>
      </c>
    </row>
    <row r="7" spans="2:12" ht="15.5" x14ac:dyDescent="0.35">
      <c r="B7" s="35">
        <v>8</v>
      </c>
      <c r="C7" s="34">
        <f t="shared" ref="C7:C12" si="0">B7-$C$17</f>
        <v>-2.5714285714285712</v>
      </c>
      <c r="D7" s="26">
        <f t="shared" ref="D7:D12" si="1">C7^2</f>
        <v>6.6122448979591821</v>
      </c>
      <c r="E7" s="34">
        <f t="shared" ref="E7:E12" si="2">ABS(C7)</f>
        <v>2.5714285714285712</v>
      </c>
    </row>
    <row r="8" spans="2:12" ht="15.5" x14ac:dyDescent="0.35">
      <c r="B8" s="35">
        <v>10</v>
      </c>
      <c r="C8" s="34">
        <f t="shared" si="0"/>
        <v>-0.57142857142857117</v>
      </c>
      <c r="D8" s="26">
        <f t="shared" si="1"/>
        <v>0.32653061224489766</v>
      </c>
      <c r="E8" s="34">
        <f t="shared" si="2"/>
        <v>0.57142857142857117</v>
      </c>
    </row>
    <row r="9" spans="2:12" ht="15.5" x14ac:dyDescent="0.35">
      <c r="B9" s="35">
        <v>10</v>
      </c>
      <c r="C9" s="34">
        <f t="shared" si="0"/>
        <v>-0.57142857142857117</v>
      </c>
      <c r="D9" s="26">
        <f t="shared" si="1"/>
        <v>0.32653061224489766</v>
      </c>
      <c r="E9" s="34">
        <f t="shared" si="2"/>
        <v>0.57142857142857117</v>
      </c>
    </row>
    <row r="10" spans="2:12" ht="15.5" x14ac:dyDescent="0.35">
      <c r="B10" s="35">
        <v>11</v>
      </c>
      <c r="C10" s="34">
        <f t="shared" si="0"/>
        <v>0.42857142857142883</v>
      </c>
      <c r="D10" s="26">
        <f t="shared" si="1"/>
        <v>0.18367346938775531</v>
      </c>
      <c r="E10" s="34">
        <f t="shared" si="2"/>
        <v>0.42857142857142883</v>
      </c>
    </row>
    <row r="11" spans="2:12" ht="15.5" x14ac:dyDescent="0.35">
      <c r="B11" s="35">
        <v>13</v>
      </c>
      <c r="C11" s="34">
        <f t="shared" si="0"/>
        <v>2.4285714285714288</v>
      </c>
      <c r="D11" s="26">
        <f t="shared" si="1"/>
        <v>5.8979591836734704</v>
      </c>
      <c r="E11" s="34">
        <f t="shared" si="2"/>
        <v>2.4285714285714288</v>
      </c>
    </row>
    <row r="12" spans="2:12" ht="15.5" x14ac:dyDescent="0.35">
      <c r="B12" s="35">
        <v>15</v>
      </c>
      <c r="C12" s="34">
        <f t="shared" si="0"/>
        <v>4.4285714285714288</v>
      </c>
      <c r="D12" s="26">
        <f t="shared" si="1"/>
        <v>19.612244897959187</v>
      </c>
      <c r="E12" s="34">
        <f t="shared" si="2"/>
        <v>4.4285714285714288</v>
      </c>
    </row>
    <row r="13" spans="2:12" x14ac:dyDescent="0.35">
      <c r="B13" s="22"/>
      <c r="C13" s="25"/>
      <c r="D13" s="25"/>
      <c r="E13" s="25"/>
    </row>
    <row r="14" spans="2:12" x14ac:dyDescent="0.35">
      <c r="B14" s="22">
        <f>SUM(B6:B12)</f>
        <v>74</v>
      </c>
      <c r="C14" s="25"/>
      <c r="D14" s="25">
        <f>SUM(D6:D12)</f>
        <v>45.714285714285722</v>
      </c>
      <c r="E14" s="25">
        <f>SUM(E6:E12)</f>
        <v>14.571428571428571</v>
      </c>
    </row>
    <row r="16" spans="2:12" x14ac:dyDescent="0.35">
      <c r="B16" s="27" t="s">
        <v>9</v>
      </c>
      <c r="C16" s="27">
        <v>7</v>
      </c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35">
      <c r="A17" t="s">
        <v>28</v>
      </c>
      <c r="B17" s="27" t="s">
        <v>10</v>
      </c>
      <c r="C17" s="25">
        <f>B14/C16</f>
        <v>10.571428571428571</v>
      </c>
      <c r="D17" s="27"/>
      <c r="E17" s="27"/>
      <c r="F17" s="27"/>
      <c r="G17" s="27"/>
      <c r="H17" s="27"/>
      <c r="I17" s="27"/>
      <c r="J17" s="27"/>
      <c r="K17" s="27"/>
      <c r="L17" s="27"/>
    </row>
    <row r="18" spans="1:12" x14ac:dyDescent="0.35">
      <c r="A18" t="s">
        <v>19</v>
      </c>
      <c r="B18" s="27" t="s">
        <v>60</v>
      </c>
      <c r="C18" s="27">
        <v>10</v>
      </c>
      <c r="D18" s="36" t="s">
        <v>52</v>
      </c>
      <c r="E18" s="27"/>
      <c r="F18" s="27"/>
      <c r="G18" s="27"/>
      <c r="H18" s="27"/>
      <c r="I18" s="27"/>
      <c r="J18" s="27"/>
      <c r="K18" s="27"/>
      <c r="L18" s="27"/>
    </row>
    <row r="19" spans="1:12" x14ac:dyDescent="0.35">
      <c r="A19" t="s">
        <v>25</v>
      </c>
      <c r="B19" s="27" t="s">
        <v>11</v>
      </c>
      <c r="C19" s="27">
        <v>10</v>
      </c>
      <c r="D19" t="s">
        <v>46</v>
      </c>
      <c r="E19" s="27"/>
      <c r="F19" s="27"/>
      <c r="G19" s="27"/>
      <c r="H19" s="27"/>
      <c r="I19" s="27"/>
      <c r="J19" s="27"/>
      <c r="K19" s="27"/>
      <c r="L19" s="27"/>
    </row>
    <row r="20" spans="1:12" x14ac:dyDescent="0.35">
      <c r="A20" t="s">
        <v>26</v>
      </c>
      <c r="B20" s="27" t="s">
        <v>23</v>
      </c>
      <c r="C20" s="27">
        <f>_xlfn.QUARTILE.INC(B6:B12,1)</f>
        <v>9</v>
      </c>
      <c r="D20" t="s">
        <v>50</v>
      </c>
      <c r="E20" s="27"/>
      <c r="F20" s="27"/>
      <c r="G20" s="27"/>
      <c r="H20" s="27"/>
      <c r="I20" s="27"/>
      <c r="J20" s="27"/>
      <c r="K20" s="27"/>
      <c r="L20" s="27"/>
    </row>
    <row r="21" spans="1:12" x14ac:dyDescent="0.35">
      <c r="A21" t="s">
        <v>27</v>
      </c>
      <c r="B21" s="27" t="s">
        <v>24</v>
      </c>
      <c r="C21" s="27">
        <f>_xlfn.QUARTILE.INC(B6:B12,3)</f>
        <v>12</v>
      </c>
      <c r="D21" t="s">
        <v>51</v>
      </c>
      <c r="E21" s="27"/>
      <c r="F21" s="27"/>
      <c r="G21" s="27"/>
      <c r="H21" s="27"/>
      <c r="I21" s="27"/>
      <c r="J21" s="27"/>
      <c r="K21" s="27"/>
      <c r="L21" s="27"/>
    </row>
    <row r="24" spans="1:12" ht="17.5" x14ac:dyDescent="0.35">
      <c r="B24" s="23" t="s">
        <v>30</v>
      </c>
      <c r="C24" s="25">
        <f>D14/C16</f>
        <v>6.5306122448979602</v>
      </c>
      <c r="D24" s="29" t="s">
        <v>36</v>
      </c>
    </row>
    <row r="25" spans="1:12" ht="29" x14ac:dyDescent="0.35">
      <c r="B25" s="23" t="s">
        <v>14</v>
      </c>
      <c r="C25" s="25">
        <f>SQRT(C24)</f>
        <v>2.5555062599997598</v>
      </c>
      <c r="D25" s="29" t="s">
        <v>35</v>
      </c>
      <c r="E25" s="2" t="s">
        <v>47</v>
      </c>
    </row>
    <row r="26" spans="1:12" ht="29" x14ac:dyDescent="0.35">
      <c r="B26" s="23" t="s">
        <v>16</v>
      </c>
      <c r="C26" s="25">
        <f>E14/C16</f>
        <v>2.0816326530612246</v>
      </c>
      <c r="D26" s="29" t="s">
        <v>34</v>
      </c>
      <c r="E26" s="2" t="s">
        <v>48</v>
      </c>
    </row>
    <row r="27" spans="1:12" ht="29" x14ac:dyDescent="0.35">
      <c r="B27" s="23" t="s">
        <v>18</v>
      </c>
      <c r="C27" s="28">
        <f>C25/C17</f>
        <v>0.24173707864862592</v>
      </c>
      <c r="D27" s="29" t="s">
        <v>37</v>
      </c>
      <c r="E27" s="2" t="s">
        <v>53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topLeftCell="A13" workbookViewId="0">
      <selection activeCell="A29" sqref="A29"/>
    </sheetView>
  </sheetViews>
  <sheetFormatPr defaultRowHeight="14.5" x14ac:dyDescent="0.35"/>
  <cols>
    <col min="1" max="1" width="12.7265625" customWidth="1"/>
    <col min="4" max="4" width="12.26953125" customWidth="1"/>
    <col min="6" max="6" width="13.36328125" customWidth="1"/>
    <col min="8" max="8" width="14.90625" customWidth="1"/>
    <col min="9" max="9" width="12" customWidth="1"/>
    <col min="10" max="10" width="15" customWidth="1"/>
    <col min="11" max="11" width="11.26953125" customWidth="1"/>
    <col min="12" max="12" width="13.54296875" customWidth="1"/>
    <col min="260" max="260" width="12.26953125" customWidth="1"/>
    <col min="265" max="265" width="12" customWidth="1"/>
    <col min="266" max="266" width="15" customWidth="1"/>
    <col min="267" max="267" width="11.26953125" customWidth="1"/>
    <col min="268" max="268" width="13.54296875" customWidth="1"/>
    <col min="516" max="516" width="12.26953125" customWidth="1"/>
    <col min="521" max="521" width="12" customWidth="1"/>
    <col min="522" max="522" width="15" customWidth="1"/>
    <col min="523" max="523" width="11.26953125" customWidth="1"/>
    <col min="524" max="524" width="13.54296875" customWidth="1"/>
    <col min="772" max="772" width="12.26953125" customWidth="1"/>
    <col min="777" max="777" width="12" customWidth="1"/>
    <col min="778" max="778" width="15" customWidth="1"/>
    <col min="779" max="779" width="11.26953125" customWidth="1"/>
    <col min="780" max="780" width="13.54296875" customWidth="1"/>
    <col min="1028" max="1028" width="12.26953125" customWidth="1"/>
    <col min="1033" max="1033" width="12" customWidth="1"/>
    <col min="1034" max="1034" width="15" customWidth="1"/>
    <col min="1035" max="1035" width="11.26953125" customWidth="1"/>
    <col min="1036" max="1036" width="13.54296875" customWidth="1"/>
    <col min="1284" max="1284" width="12.26953125" customWidth="1"/>
    <col min="1289" max="1289" width="12" customWidth="1"/>
    <col min="1290" max="1290" width="15" customWidth="1"/>
    <col min="1291" max="1291" width="11.26953125" customWidth="1"/>
    <col min="1292" max="1292" width="13.54296875" customWidth="1"/>
    <col min="1540" max="1540" width="12.26953125" customWidth="1"/>
    <col min="1545" max="1545" width="12" customWidth="1"/>
    <col min="1546" max="1546" width="15" customWidth="1"/>
    <col min="1547" max="1547" width="11.26953125" customWidth="1"/>
    <col min="1548" max="1548" width="13.54296875" customWidth="1"/>
    <col min="1796" max="1796" width="12.26953125" customWidth="1"/>
    <col min="1801" max="1801" width="12" customWidth="1"/>
    <col min="1802" max="1802" width="15" customWidth="1"/>
    <col min="1803" max="1803" width="11.26953125" customWidth="1"/>
    <col min="1804" max="1804" width="13.54296875" customWidth="1"/>
    <col min="2052" max="2052" width="12.26953125" customWidth="1"/>
    <col min="2057" max="2057" width="12" customWidth="1"/>
    <col min="2058" max="2058" width="15" customWidth="1"/>
    <col min="2059" max="2059" width="11.26953125" customWidth="1"/>
    <col min="2060" max="2060" width="13.54296875" customWidth="1"/>
    <col min="2308" max="2308" width="12.26953125" customWidth="1"/>
    <col min="2313" max="2313" width="12" customWidth="1"/>
    <col min="2314" max="2314" width="15" customWidth="1"/>
    <col min="2315" max="2315" width="11.26953125" customWidth="1"/>
    <col min="2316" max="2316" width="13.54296875" customWidth="1"/>
    <col min="2564" max="2564" width="12.26953125" customWidth="1"/>
    <col min="2569" max="2569" width="12" customWidth="1"/>
    <col min="2570" max="2570" width="15" customWidth="1"/>
    <col min="2571" max="2571" width="11.26953125" customWidth="1"/>
    <col min="2572" max="2572" width="13.54296875" customWidth="1"/>
    <col min="2820" max="2820" width="12.26953125" customWidth="1"/>
    <col min="2825" max="2825" width="12" customWidth="1"/>
    <col min="2826" max="2826" width="15" customWidth="1"/>
    <col min="2827" max="2827" width="11.26953125" customWidth="1"/>
    <col min="2828" max="2828" width="13.54296875" customWidth="1"/>
    <col min="3076" max="3076" width="12.26953125" customWidth="1"/>
    <col min="3081" max="3081" width="12" customWidth="1"/>
    <col min="3082" max="3082" width="15" customWidth="1"/>
    <col min="3083" max="3083" width="11.26953125" customWidth="1"/>
    <col min="3084" max="3084" width="13.54296875" customWidth="1"/>
    <col min="3332" max="3332" width="12.26953125" customWidth="1"/>
    <col min="3337" max="3337" width="12" customWidth="1"/>
    <col min="3338" max="3338" width="15" customWidth="1"/>
    <col min="3339" max="3339" width="11.26953125" customWidth="1"/>
    <col min="3340" max="3340" width="13.54296875" customWidth="1"/>
    <col min="3588" max="3588" width="12.26953125" customWidth="1"/>
    <col min="3593" max="3593" width="12" customWidth="1"/>
    <col min="3594" max="3594" width="15" customWidth="1"/>
    <col min="3595" max="3595" width="11.26953125" customWidth="1"/>
    <col min="3596" max="3596" width="13.54296875" customWidth="1"/>
    <col min="3844" max="3844" width="12.26953125" customWidth="1"/>
    <col min="3849" max="3849" width="12" customWidth="1"/>
    <col min="3850" max="3850" width="15" customWidth="1"/>
    <col min="3851" max="3851" width="11.26953125" customWidth="1"/>
    <col min="3852" max="3852" width="13.54296875" customWidth="1"/>
    <col min="4100" max="4100" width="12.26953125" customWidth="1"/>
    <col min="4105" max="4105" width="12" customWidth="1"/>
    <col min="4106" max="4106" width="15" customWidth="1"/>
    <col min="4107" max="4107" width="11.26953125" customWidth="1"/>
    <col min="4108" max="4108" width="13.54296875" customWidth="1"/>
    <col min="4356" max="4356" width="12.26953125" customWidth="1"/>
    <col min="4361" max="4361" width="12" customWidth="1"/>
    <col min="4362" max="4362" width="15" customWidth="1"/>
    <col min="4363" max="4363" width="11.26953125" customWidth="1"/>
    <col min="4364" max="4364" width="13.54296875" customWidth="1"/>
    <col min="4612" max="4612" width="12.26953125" customWidth="1"/>
    <col min="4617" max="4617" width="12" customWidth="1"/>
    <col min="4618" max="4618" width="15" customWidth="1"/>
    <col min="4619" max="4619" width="11.26953125" customWidth="1"/>
    <col min="4620" max="4620" width="13.54296875" customWidth="1"/>
    <col min="4868" max="4868" width="12.26953125" customWidth="1"/>
    <col min="4873" max="4873" width="12" customWidth="1"/>
    <col min="4874" max="4874" width="15" customWidth="1"/>
    <col min="4875" max="4875" width="11.26953125" customWidth="1"/>
    <col min="4876" max="4876" width="13.54296875" customWidth="1"/>
    <col min="5124" max="5124" width="12.26953125" customWidth="1"/>
    <col min="5129" max="5129" width="12" customWidth="1"/>
    <col min="5130" max="5130" width="15" customWidth="1"/>
    <col min="5131" max="5131" width="11.26953125" customWidth="1"/>
    <col min="5132" max="5132" width="13.54296875" customWidth="1"/>
    <col min="5380" max="5380" width="12.26953125" customWidth="1"/>
    <col min="5385" max="5385" width="12" customWidth="1"/>
    <col min="5386" max="5386" width="15" customWidth="1"/>
    <col min="5387" max="5387" width="11.26953125" customWidth="1"/>
    <col min="5388" max="5388" width="13.54296875" customWidth="1"/>
    <col min="5636" max="5636" width="12.26953125" customWidth="1"/>
    <col min="5641" max="5641" width="12" customWidth="1"/>
    <col min="5642" max="5642" width="15" customWidth="1"/>
    <col min="5643" max="5643" width="11.26953125" customWidth="1"/>
    <col min="5644" max="5644" width="13.54296875" customWidth="1"/>
    <col min="5892" max="5892" width="12.26953125" customWidth="1"/>
    <col min="5897" max="5897" width="12" customWidth="1"/>
    <col min="5898" max="5898" width="15" customWidth="1"/>
    <col min="5899" max="5899" width="11.26953125" customWidth="1"/>
    <col min="5900" max="5900" width="13.54296875" customWidth="1"/>
    <col min="6148" max="6148" width="12.26953125" customWidth="1"/>
    <col min="6153" max="6153" width="12" customWidth="1"/>
    <col min="6154" max="6154" width="15" customWidth="1"/>
    <col min="6155" max="6155" width="11.26953125" customWidth="1"/>
    <col min="6156" max="6156" width="13.54296875" customWidth="1"/>
    <col min="6404" max="6404" width="12.26953125" customWidth="1"/>
    <col min="6409" max="6409" width="12" customWidth="1"/>
    <col min="6410" max="6410" width="15" customWidth="1"/>
    <col min="6411" max="6411" width="11.26953125" customWidth="1"/>
    <col min="6412" max="6412" width="13.54296875" customWidth="1"/>
    <col min="6660" max="6660" width="12.26953125" customWidth="1"/>
    <col min="6665" max="6665" width="12" customWidth="1"/>
    <col min="6666" max="6666" width="15" customWidth="1"/>
    <col min="6667" max="6667" width="11.26953125" customWidth="1"/>
    <col min="6668" max="6668" width="13.54296875" customWidth="1"/>
    <col min="6916" max="6916" width="12.26953125" customWidth="1"/>
    <col min="6921" max="6921" width="12" customWidth="1"/>
    <col min="6922" max="6922" width="15" customWidth="1"/>
    <col min="6923" max="6923" width="11.26953125" customWidth="1"/>
    <col min="6924" max="6924" width="13.54296875" customWidth="1"/>
    <col min="7172" max="7172" width="12.26953125" customWidth="1"/>
    <col min="7177" max="7177" width="12" customWidth="1"/>
    <col min="7178" max="7178" width="15" customWidth="1"/>
    <col min="7179" max="7179" width="11.26953125" customWidth="1"/>
    <col min="7180" max="7180" width="13.54296875" customWidth="1"/>
    <col min="7428" max="7428" width="12.26953125" customWidth="1"/>
    <col min="7433" max="7433" width="12" customWidth="1"/>
    <col min="7434" max="7434" width="15" customWidth="1"/>
    <col min="7435" max="7435" width="11.26953125" customWidth="1"/>
    <col min="7436" max="7436" width="13.54296875" customWidth="1"/>
    <col min="7684" max="7684" width="12.26953125" customWidth="1"/>
    <col min="7689" max="7689" width="12" customWidth="1"/>
    <col min="7690" max="7690" width="15" customWidth="1"/>
    <col min="7691" max="7691" width="11.26953125" customWidth="1"/>
    <col min="7692" max="7692" width="13.54296875" customWidth="1"/>
    <col min="7940" max="7940" width="12.26953125" customWidth="1"/>
    <col min="7945" max="7945" width="12" customWidth="1"/>
    <col min="7946" max="7946" width="15" customWidth="1"/>
    <col min="7947" max="7947" width="11.26953125" customWidth="1"/>
    <col min="7948" max="7948" width="13.54296875" customWidth="1"/>
    <col min="8196" max="8196" width="12.26953125" customWidth="1"/>
    <col min="8201" max="8201" width="12" customWidth="1"/>
    <col min="8202" max="8202" width="15" customWidth="1"/>
    <col min="8203" max="8203" width="11.26953125" customWidth="1"/>
    <col min="8204" max="8204" width="13.54296875" customWidth="1"/>
    <col min="8452" max="8452" width="12.26953125" customWidth="1"/>
    <col min="8457" max="8457" width="12" customWidth="1"/>
    <col min="8458" max="8458" width="15" customWidth="1"/>
    <col min="8459" max="8459" width="11.26953125" customWidth="1"/>
    <col min="8460" max="8460" width="13.54296875" customWidth="1"/>
    <col min="8708" max="8708" width="12.26953125" customWidth="1"/>
    <col min="8713" max="8713" width="12" customWidth="1"/>
    <col min="8714" max="8714" width="15" customWidth="1"/>
    <col min="8715" max="8715" width="11.26953125" customWidth="1"/>
    <col min="8716" max="8716" width="13.54296875" customWidth="1"/>
    <col min="8964" max="8964" width="12.26953125" customWidth="1"/>
    <col min="8969" max="8969" width="12" customWidth="1"/>
    <col min="8970" max="8970" width="15" customWidth="1"/>
    <col min="8971" max="8971" width="11.26953125" customWidth="1"/>
    <col min="8972" max="8972" width="13.54296875" customWidth="1"/>
    <col min="9220" max="9220" width="12.26953125" customWidth="1"/>
    <col min="9225" max="9225" width="12" customWidth="1"/>
    <col min="9226" max="9226" width="15" customWidth="1"/>
    <col min="9227" max="9227" width="11.26953125" customWidth="1"/>
    <col min="9228" max="9228" width="13.54296875" customWidth="1"/>
    <col min="9476" max="9476" width="12.26953125" customWidth="1"/>
    <col min="9481" max="9481" width="12" customWidth="1"/>
    <col min="9482" max="9482" width="15" customWidth="1"/>
    <col min="9483" max="9483" width="11.26953125" customWidth="1"/>
    <col min="9484" max="9484" width="13.54296875" customWidth="1"/>
    <col min="9732" max="9732" width="12.26953125" customWidth="1"/>
    <col min="9737" max="9737" width="12" customWidth="1"/>
    <col min="9738" max="9738" width="15" customWidth="1"/>
    <col min="9739" max="9739" width="11.26953125" customWidth="1"/>
    <col min="9740" max="9740" width="13.54296875" customWidth="1"/>
    <col min="9988" max="9988" width="12.26953125" customWidth="1"/>
    <col min="9993" max="9993" width="12" customWidth="1"/>
    <col min="9994" max="9994" width="15" customWidth="1"/>
    <col min="9995" max="9995" width="11.26953125" customWidth="1"/>
    <col min="9996" max="9996" width="13.54296875" customWidth="1"/>
    <col min="10244" max="10244" width="12.26953125" customWidth="1"/>
    <col min="10249" max="10249" width="12" customWidth="1"/>
    <col min="10250" max="10250" width="15" customWidth="1"/>
    <col min="10251" max="10251" width="11.26953125" customWidth="1"/>
    <col min="10252" max="10252" width="13.54296875" customWidth="1"/>
    <col min="10500" max="10500" width="12.26953125" customWidth="1"/>
    <col min="10505" max="10505" width="12" customWidth="1"/>
    <col min="10506" max="10506" width="15" customWidth="1"/>
    <col min="10507" max="10507" width="11.26953125" customWidth="1"/>
    <col min="10508" max="10508" width="13.54296875" customWidth="1"/>
    <col min="10756" max="10756" width="12.26953125" customWidth="1"/>
    <col min="10761" max="10761" width="12" customWidth="1"/>
    <col min="10762" max="10762" width="15" customWidth="1"/>
    <col min="10763" max="10763" width="11.26953125" customWidth="1"/>
    <col min="10764" max="10764" width="13.54296875" customWidth="1"/>
    <col min="11012" max="11012" width="12.26953125" customWidth="1"/>
    <col min="11017" max="11017" width="12" customWidth="1"/>
    <col min="11018" max="11018" width="15" customWidth="1"/>
    <col min="11019" max="11019" width="11.26953125" customWidth="1"/>
    <col min="11020" max="11020" width="13.54296875" customWidth="1"/>
    <col min="11268" max="11268" width="12.26953125" customWidth="1"/>
    <col min="11273" max="11273" width="12" customWidth="1"/>
    <col min="11274" max="11274" width="15" customWidth="1"/>
    <col min="11275" max="11275" width="11.26953125" customWidth="1"/>
    <col min="11276" max="11276" width="13.54296875" customWidth="1"/>
    <col min="11524" max="11524" width="12.26953125" customWidth="1"/>
    <col min="11529" max="11529" width="12" customWidth="1"/>
    <col min="11530" max="11530" width="15" customWidth="1"/>
    <col min="11531" max="11531" width="11.26953125" customWidth="1"/>
    <col min="11532" max="11532" width="13.54296875" customWidth="1"/>
    <col min="11780" max="11780" width="12.26953125" customWidth="1"/>
    <col min="11785" max="11785" width="12" customWidth="1"/>
    <col min="11786" max="11786" width="15" customWidth="1"/>
    <col min="11787" max="11787" width="11.26953125" customWidth="1"/>
    <col min="11788" max="11788" width="13.54296875" customWidth="1"/>
    <col min="12036" max="12036" width="12.26953125" customWidth="1"/>
    <col min="12041" max="12041" width="12" customWidth="1"/>
    <col min="12042" max="12042" width="15" customWidth="1"/>
    <col min="12043" max="12043" width="11.26953125" customWidth="1"/>
    <col min="12044" max="12044" width="13.54296875" customWidth="1"/>
    <col min="12292" max="12292" width="12.26953125" customWidth="1"/>
    <col min="12297" max="12297" width="12" customWidth="1"/>
    <col min="12298" max="12298" width="15" customWidth="1"/>
    <col min="12299" max="12299" width="11.26953125" customWidth="1"/>
    <col min="12300" max="12300" width="13.54296875" customWidth="1"/>
    <col min="12548" max="12548" width="12.26953125" customWidth="1"/>
    <col min="12553" max="12553" width="12" customWidth="1"/>
    <col min="12554" max="12554" width="15" customWidth="1"/>
    <col min="12555" max="12555" width="11.26953125" customWidth="1"/>
    <col min="12556" max="12556" width="13.54296875" customWidth="1"/>
    <col min="12804" max="12804" width="12.26953125" customWidth="1"/>
    <col min="12809" max="12809" width="12" customWidth="1"/>
    <col min="12810" max="12810" width="15" customWidth="1"/>
    <col min="12811" max="12811" width="11.26953125" customWidth="1"/>
    <col min="12812" max="12812" width="13.54296875" customWidth="1"/>
    <col min="13060" max="13060" width="12.26953125" customWidth="1"/>
    <col min="13065" max="13065" width="12" customWidth="1"/>
    <col min="13066" max="13066" width="15" customWidth="1"/>
    <col min="13067" max="13067" width="11.26953125" customWidth="1"/>
    <col min="13068" max="13068" width="13.54296875" customWidth="1"/>
    <col min="13316" max="13316" width="12.26953125" customWidth="1"/>
    <col min="13321" max="13321" width="12" customWidth="1"/>
    <col min="13322" max="13322" width="15" customWidth="1"/>
    <col min="13323" max="13323" width="11.26953125" customWidth="1"/>
    <col min="13324" max="13324" width="13.54296875" customWidth="1"/>
    <col min="13572" max="13572" width="12.26953125" customWidth="1"/>
    <col min="13577" max="13577" width="12" customWidth="1"/>
    <col min="13578" max="13578" width="15" customWidth="1"/>
    <col min="13579" max="13579" width="11.26953125" customWidth="1"/>
    <col min="13580" max="13580" width="13.54296875" customWidth="1"/>
    <col min="13828" max="13828" width="12.26953125" customWidth="1"/>
    <col min="13833" max="13833" width="12" customWidth="1"/>
    <col min="13834" max="13834" width="15" customWidth="1"/>
    <col min="13835" max="13835" width="11.26953125" customWidth="1"/>
    <col min="13836" max="13836" width="13.54296875" customWidth="1"/>
    <col min="14084" max="14084" width="12.26953125" customWidth="1"/>
    <col min="14089" max="14089" width="12" customWidth="1"/>
    <col min="14090" max="14090" width="15" customWidth="1"/>
    <col min="14091" max="14091" width="11.26953125" customWidth="1"/>
    <col min="14092" max="14092" width="13.54296875" customWidth="1"/>
    <col min="14340" max="14340" width="12.26953125" customWidth="1"/>
    <col min="14345" max="14345" width="12" customWidth="1"/>
    <col min="14346" max="14346" width="15" customWidth="1"/>
    <col min="14347" max="14347" width="11.26953125" customWidth="1"/>
    <col min="14348" max="14348" width="13.54296875" customWidth="1"/>
    <col min="14596" max="14596" width="12.26953125" customWidth="1"/>
    <col min="14601" max="14601" width="12" customWidth="1"/>
    <col min="14602" max="14602" width="15" customWidth="1"/>
    <col min="14603" max="14603" width="11.26953125" customWidth="1"/>
    <col min="14604" max="14604" width="13.54296875" customWidth="1"/>
    <col min="14852" max="14852" width="12.26953125" customWidth="1"/>
    <col min="14857" max="14857" width="12" customWidth="1"/>
    <col min="14858" max="14858" width="15" customWidth="1"/>
    <col min="14859" max="14859" width="11.26953125" customWidth="1"/>
    <col min="14860" max="14860" width="13.54296875" customWidth="1"/>
    <col min="15108" max="15108" width="12.26953125" customWidth="1"/>
    <col min="15113" max="15113" width="12" customWidth="1"/>
    <col min="15114" max="15114" width="15" customWidth="1"/>
    <col min="15115" max="15115" width="11.26953125" customWidth="1"/>
    <col min="15116" max="15116" width="13.54296875" customWidth="1"/>
    <col min="15364" max="15364" width="12.26953125" customWidth="1"/>
    <col min="15369" max="15369" width="12" customWidth="1"/>
    <col min="15370" max="15370" width="15" customWidth="1"/>
    <col min="15371" max="15371" width="11.26953125" customWidth="1"/>
    <col min="15372" max="15372" width="13.54296875" customWidth="1"/>
    <col min="15620" max="15620" width="12.26953125" customWidth="1"/>
    <col min="15625" max="15625" width="12" customWidth="1"/>
    <col min="15626" max="15626" width="15" customWidth="1"/>
    <col min="15627" max="15627" width="11.26953125" customWidth="1"/>
    <col min="15628" max="15628" width="13.54296875" customWidth="1"/>
    <col min="15876" max="15876" width="12.26953125" customWidth="1"/>
    <col min="15881" max="15881" width="12" customWidth="1"/>
    <col min="15882" max="15882" width="15" customWidth="1"/>
    <col min="15883" max="15883" width="11.26953125" customWidth="1"/>
    <col min="15884" max="15884" width="13.54296875" customWidth="1"/>
    <col min="16132" max="16132" width="12.26953125" customWidth="1"/>
    <col min="16137" max="16137" width="12" customWidth="1"/>
    <col min="16138" max="16138" width="15" customWidth="1"/>
    <col min="16139" max="16139" width="11.26953125" customWidth="1"/>
    <col min="16140" max="16140" width="13.54296875" customWidth="1"/>
  </cols>
  <sheetData>
    <row r="1" spans="1:12" ht="15.5" x14ac:dyDescent="0.35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5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5" x14ac:dyDescent="0.3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6" thickBo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16" thickBot="1" x14ac:dyDescent="0.4">
      <c r="A5" s="2"/>
      <c r="B5" s="4" t="s">
        <v>2</v>
      </c>
      <c r="C5" s="5"/>
      <c r="D5" s="5"/>
      <c r="E5" s="6" t="s">
        <v>3</v>
      </c>
      <c r="F5" s="7" t="s">
        <v>4</v>
      </c>
      <c r="G5" s="7" t="s">
        <v>5</v>
      </c>
      <c r="H5" s="8" t="s">
        <v>6</v>
      </c>
      <c r="I5" s="2"/>
      <c r="J5" s="2"/>
      <c r="K5" s="2"/>
    </row>
    <row r="6" spans="1:12" ht="16" thickBot="1" x14ac:dyDescent="0.4">
      <c r="A6" s="2"/>
      <c r="B6" s="9" t="s">
        <v>7</v>
      </c>
      <c r="C6" s="10"/>
      <c r="D6" s="10"/>
      <c r="E6" s="11">
        <v>18</v>
      </c>
      <c r="F6" s="12">
        <v>31</v>
      </c>
      <c r="G6" s="12">
        <v>39</v>
      </c>
      <c r="H6" s="13">
        <v>12</v>
      </c>
      <c r="I6" s="2"/>
      <c r="J6" s="2"/>
      <c r="K6" s="2"/>
    </row>
    <row r="7" spans="1:12" ht="15.5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ht="15.5" x14ac:dyDescent="0.35">
      <c r="A8" s="2"/>
      <c r="B8" s="2"/>
      <c r="C8" s="2"/>
      <c r="D8" s="2"/>
      <c r="E8" s="2"/>
      <c r="F8" s="2"/>
      <c r="G8" s="2"/>
      <c r="H8" s="14"/>
      <c r="I8" s="15"/>
      <c r="J8" s="15"/>
      <c r="K8" s="16"/>
      <c r="L8" s="16"/>
    </row>
    <row r="9" spans="1:12" ht="31" x14ac:dyDescent="0.35">
      <c r="A9" s="38" t="s">
        <v>64</v>
      </c>
      <c r="B9" s="38" t="s">
        <v>65</v>
      </c>
      <c r="C9" s="37" t="s">
        <v>63</v>
      </c>
      <c r="D9" s="37" t="s">
        <v>8</v>
      </c>
      <c r="E9" s="37" t="s">
        <v>62</v>
      </c>
      <c r="F9" s="38" t="s">
        <v>59</v>
      </c>
      <c r="G9" s="37" t="s">
        <v>61</v>
      </c>
      <c r="H9" s="37" t="s">
        <v>20</v>
      </c>
      <c r="I9" s="39" t="s">
        <v>21</v>
      </c>
      <c r="J9" s="39" t="s">
        <v>66</v>
      </c>
      <c r="K9" s="39" t="s">
        <v>22</v>
      </c>
      <c r="L9" s="40" t="s">
        <v>67</v>
      </c>
    </row>
    <row r="10" spans="1:12" ht="15.5" x14ac:dyDescent="0.35">
      <c r="A10" s="20">
        <v>0</v>
      </c>
      <c r="B10" s="20">
        <v>10</v>
      </c>
      <c r="C10" s="18">
        <v>18</v>
      </c>
      <c r="D10" s="20">
        <f>(A10+B10)/2</f>
        <v>5</v>
      </c>
      <c r="E10" s="20">
        <f>(C10*D10)</f>
        <v>90</v>
      </c>
      <c r="F10" s="20">
        <f>B10-A10</f>
        <v>10</v>
      </c>
      <c r="G10" s="20">
        <f>C10</f>
        <v>18</v>
      </c>
      <c r="H10" s="26">
        <f>D10-$C$17</f>
        <v>-14.5</v>
      </c>
      <c r="I10" s="26">
        <f>H10^2</f>
        <v>210.25</v>
      </c>
      <c r="J10" s="20">
        <f>I10*C10</f>
        <v>3784.5</v>
      </c>
      <c r="K10" s="20">
        <f>ABS(H10)</f>
        <v>14.5</v>
      </c>
      <c r="L10" s="20">
        <f>K10*C10</f>
        <v>261</v>
      </c>
    </row>
    <row r="11" spans="1:12" ht="15.5" x14ac:dyDescent="0.35">
      <c r="A11" s="20">
        <v>10</v>
      </c>
      <c r="B11" s="20">
        <v>20</v>
      </c>
      <c r="C11" s="18">
        <v>31</v>
      </c>
      <c r="D11" s="20">
        <f>(A11+B11)/2</f>
        <v>15</v>
      </c>
      <c r="E11" s="20">
        <f>(C11*D11)</f>
        <v>465</v>
      </c>
      <c r="F11" s="20">
        <f>B11-A11</f>
        <v>10</v>
      </c>
      <c r="G11" s="20">
        <f>G10+C11</f>
        <v>49</v>
      </c>
      <c r="H11" s="26">
        <f>D11-$C$17</f>
        <v>-4.5</v>
      </c>
      <c r="I11" s="26">
        <f>H11^2</f>
        <v>20.25</v>
      </c>
      <c r="J11" s="20">
        <f>I11*C11</f>
        <v>627.75</v>
      </c>
      <c r="K11" s="20">
        <f>ABS(H11)</f>
        <v>4.5</v>
      </c>
      <c r="L11" s="20">
        <f>K11*C11</f>
        <v>139.5</v>
      </c>
    </row>
    <row r="12" spans="1:12" ht="15.5" x14ac:dyDescent="0.35">
      <c r="A12" s="20">
        <v>20</v>
      </c>
      <c r="B12" s="20">
        <v>30</v>
      </c>
      <c r="C12" s="18">
        <v>39</v>
      </c>
      <c r="D12" s="20">
        <f>(A12+B12)/2</f>
        <v>25</v>
      </c>
      <c r="E12" s="20">
        <f>(C12*D12)</f>
        <v>975</v>
      </c>
      <c r="F12" s="20">
        <f>B12-A12</f>
        <v>10</v>
      </c>
      <c r="G12" s="20">
        <f>G11+C12</f>
        <v>88</v>
      </c>
      <c r="H12" s="26">
        <f>D12-$C$17</f>
        <v>5.5</v>
      </c>
      <c r="I12" s="26">
        <f>H12^2</f>
        <v>30.25</v>
      </c>
      <c r="J12" s="20">
        <f>I12*C12</f>
        <v>1179.75</v>
      </c>
      <c r="K12" s="20">
        <f>ABS(H12)</f>
        <v>5.5</v>
      </c>
      <c r="L12" s="20">
        <f>K12*C12</f>
        <v>214.5</v>
      </c>
    </row>
    <row r="13" spans="1:12" ht="15.5" x14ac:dyDescent="0.35">
      <c r="A13" s="20">
        <v>30</v>
      </c>
      <c r="B13" s="20">
        <v>40</v>
      </c>
      <c r="C13" s="18">
        <v>12</v>
      </c>
      <c r="D13" s="20">
        <f>(A13+B13)/2</f>
        <v>35</v>
      </c>
      <c r="E13" s="20">
        <f>(C13*D13)</f>
        <v>420</v>
      </c>
      <c r="F13" s="20">
        <f>B13-A13</f>
        <v>10</v>
      </c>
      <c r="G13" s="20">
        <f>G12+C13</f>
        <v>100</v>
      </c>
      <c r="H13" s="26">
        <f>D13-$C$17</f>
        <v>15.5</v>
      </c>
      <c r="I13" s="26">
        <f>H13^2</f>
        <v>240.25</v>
      </c>
      <c r="J13" s="20">
        <f>I13*C13</f>
        <v>2883</v>
      </c>
      <c r="K13" s="20">
        <f>ABS(H13)</f>
        <v>15.5</v>
      </c>
      <c r="L13" s="20">
        <f>K13*C13</f>
        <v>186</v>
      </c>
    </row>
    <row r="14" spans="1:12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15"/>
      <c r="K14" s="19"/>
      <c r="L14" s="16"/>
    </row>
    <row r="15" spans="1:12" ht="15.5" x14ac:dyDescent="0.35">
      <c r="A15" s="23" t="s">
        <v>29</v>
      </c>
      <c r="B15" s="23" t="s">
        <v>9</v>
      </c>
      <c r="C15" s="23">
        <f>SUM(C10:C13)</f>
        <v>100</v>
      </c>
      <c r="D15" s="23"/>
      <c r="E15" s="19">
        <f>SUM(E10:E13)</f>
        <v>1950</v>
      </c>
      <c r="F15" s="19"/>
      <c r="G15" s="19"/>
      <c r="H15" s="19"/>
      <c r="I15" s="19"/>
      <c r="J15" s="19">
        <f>SUM(J10:J13)</f>
        <v>8475</v>
      </c>
      <c r="K15" s="19"/>
      <c r="L15" s="19">
        <f>SUM(L10:L13)</f>
        <v>801</v>
      </c>
    </row>
    <row r="16" spans="1:12" ht="15.5" x14ac:dyDescent="0.35">
      <c r="A16" s="23"/>
      <c r="B16" s="23"/>
      <c r="C16" s="23"/>
      <c r="D16" s="23"/>
      <c r="E16" s="23"/>
      <c r="F16" s="23"/>
      <c r="G16" s="23"/>
      <c r="H16" s="2"/>
      <c r="I16" s="2"/>
      <c r="J16" s="2"/>
      <c r="K16" s="2"/>
    </row>
    <row r="17" spans="1:11" ht="15.5" x14ac:dyDescent="0.35">
      <c r="A17" s="23" t="s">
        <v>28</v>
      </c>
      <c r="B17" s="23" t="s">
        <v>10</v>
      </c>
      <c r="C17" s="23">
        <f>(E15/C15)</f>
        <v>19.5</v>
      </c>
      <c r="D17" s="23"/>
      <c r="E17" s="23" t="s">
        <v>60</v>
      </c>
      <c r="F17" s="24">
        <f>A12+((C12-C11)/((C12-C11)+(C12-C13)))*F12</f>
        <v>22.285714285714285</v>
      </c>
      <c r="G17" s="23" t="s">
        <v>19</v>
      </c>
      <c r="H17" s="2"/>
      <c r="I17" s="2"/>
      <c r="J17" s="2"/>
      <c r="K17" s="2"/>
    </row>
    <row r="18" spans="1:11" ht="15.5" x14ac:dyDescent="0.35">
      <c r="A18" s="23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0" x14ac:dyDescent="0.45">
      <c r="A19" s="23" t="s">
        <v>25</v>
      </c>
      <c r="B19" s="23" t="s">
        <v>31</v>
      </c>
      <c r="C19" s="24">
        <f>A12+10/C12*(G19-G11)</f>
        <v>20.256410256410255</v>
      </c>
      <c r="D19" s="24" t="s">
        <v>12</v>
      </c>
      <c r="E19" s="24">
        <v>0.5</v>
      </c>
      <c r="F19" s="24" t="s">
        <v>13</v>
      </c>
      <c r="G19" s="21">
        <f>E19*C15</f>
        <v>50</v>
      </c>
      <c r="H19" s="30" t="s">
        <v>39</v>
      </c>
      <c r="I19" s="24"/>
      <c r="J19" s="2"/>
      <c r="K19" s="2"/>
    </row>
    <row r="20" spans="1:11" ht="30" x14ac:dyDescent="0.45">
      <c r="A20" s="27" t="s">
        <v>26</v>
      </c>
      <c r="B20" s="23" t="s">
        <v>32</v>
      </c>
      <c r="C20" s="24">
        <f>A11+10/C11*(G20-G10)</f>
        <v>12.258064516129032</v>
      </c>
      <c r="D20" s="25" t="s">
        <v>12</v>
      </c>
      <c r="E20" s="25">
        <v>0.25</v>
      </c>
      <c r="F20" s="25" t="s">
        <v>13</v>
      </c>
      <c r="G20" s="22">
        <f>E20*C15</f>
        <v>25</v>
      </c>
      <c r="H20" s="30" t="s">
        <v>38</v>
      </c>
      <c r="I20" s="25"/>
    </row>
    <row r="21" spans="1:11" ht="30" x14ac:dyDescent="0.45">
      <c r="A21" s="27" t="s">
        <v>27</v>
      </c>
      <c r="B21" s="23" t="s">
        <v>33</v>
      </c>
      <c r="C21" s="24">
        <f>A12+10/C12*(G21-G11)</f>
        <v>26.666666666666664</v>
      </c>
      <c r="D21" s="25" t="s">
        <v>12</v>
      </c>
      <c r="E21" s="25">
        <v>0.75</v>
      </c>
      <c r="F21" s="25" t="s">
        <v>13</v>
      </c>
      <c r="G21" s="22">
        <f>E21*C15</f>
        <v>75</v>
      </c>
      <c r="H21" s="30" t="s">
        <v>39</v>
      </c>
      <c r="I21" s="25"/>
    </row>
    <row r="22" spans="1:11" x14ac:dyDescent="0.35">
      <c r="A22" s="27"/>
    </row>
    <row r="23" spans="1:11" ht="17.5" x14ac:dyDescent="0.35">
      <c r="A23" s="27" t="s">
        <v>36</v>
      </c>
      <c r="B23" s="23" t="s">
        <v>30</v>
      </c>
      <c r="C23" s="27">
        <f>J15/C15</f>
        <v>84.75</v>
      </c>
    </row>
    <row r="24" spans="1:11" ht="29" x14ac:dyDescent="0.35">
      <c r="A24" s="29" t="s">
        <v>35</v>
      </c>
      <c r="B24" s="23" t="s">
        <v>14</v>
      </c>
      <c r="C24" s="25">
        <f>SQRT(C23)</f>
        <v>9.2059763197609836</v>
      </c>
      <c r="E24" s="2" t="s">
        <v>15</v>
      </c>
    </row>
    <row r="25" spans="1:11" ht="29" x14ac:dyDescent="0.35">
      <c r="A25" s="29" t="s">
        <v>34</v>
      </c>
      <c r="B25" s="23" t="s">
        <v>16</v>
      </c>
      <c r="C25" s="27">
        <f>L15/C15</f>
        <v>8.01</v>
      </c>
      <c r="E25" s="2" t="s">
        <v>17</v>
      </c>
    </row>
    <row r="26" spans="1:11" ht="29" x14ac:dyDescent="0.35">
      <c r="A26" s="29" t="s">
        <v>37</v>
      </c>
      <c r="B26" s="23" t="s">
        <v>18</v>
      </c>
      <c r="C26" s="28">
        <f>C24/C17</f>
        <v>0.4721013497313325</v>
      </c>
      <c r="E26" s="2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B4" sqref="B4"/>
    </sheetView>
  </sheetViews>
  <sheetFormatPr defaultRowHeight="14.5" x14ac:dyDescent="0.35"/>
  <sheetData>
    <row r="2" spans="2:4" ht="15.5" x14ac:dyDescent="0.35">
      <c r="B2" s="31" t="s">
        <v>40</v>
      </c>
    </row>
    <row r="3" spans="2:4" ht="15.5" x14ac:dyDescent="0.35">
      <c r="B3" s="3" t="s">
        <v>57</v>
      </c>
      <c r="D3" s="2"/>
    </row>
    <row r="4" spans="2:4" ht="15.5" x14ac:dyDescent="0.35">
      <c r="B4" s="3" t="s">
        <v>41</v>
      </c>
      <c r="D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>
      <selection activeCell="J9" sqref="J9"/>
    </sheetView>
  </sheetViews>
  <sheetFormatPr defaultRowHeight="14.5" x14ac:dyDescent="0.35"/>
  <sheetData>
    <row r="2" spans="2:9" ht="15.5" x14ac:dyDescent="0.35">
      <c r="B2" s="1" t="s">
        <v>58</v>
      </c>
    </row>
    <row r="3" spans="2:9" ht="15.5" x14ac:dyDescent="0.35">
      <c r="B3" s="2" t="s">
        <v>0</v>
      </c>
      <c r="C3" s="2"/>
      <c r="D3" s="2"/>
      <c r="E3" s="2"/>
      <c r="F3" s="2"/>
      <c r="G3" s="2"/>
      <c r="H3" s="2"/>
      <c r="I3" s="2"/>
    </row>
    <row r="4" spans="2:9" ht="15.5" x14ac:dyDescent="0.35">
      <c r="B4" s="3" t="s">
        <v>1</v>
      </c>
      <c r="C4" s="2"/>
      <c r="D4" s="2"/>
      <c r="E4" s="2"/>
      <c r="F4" s="2"/>
      <c r="G4" s="2"/>
      <c r="H4" s="2"/>
      <c r="I4" s="2"/>
    </row>
    <row r="5" spans="2:9" ht="16" thickBot="1" x14ac:dyDescent="0.4">
      <c r="B5" s="2"/>
      <c r="C5" s="2"/>
      <c r="D5" s="2"/>
      <c r="E5" s="2"/>
      <c r="F5" s="2"/>
      <c r="G5" s="2"/>
      <c r="H5" s="2"/>
      <c r="I5" s="2"/>
    </row>
    <row r="6" spans="2:9" ht="16" thickBot="1" x14ac:dyDescent="0.4">
      <c r="B6" s="2"/>
      <c r="C6" s="4" t="s">
        <v>2</v>
      </c>
      <c r="D6" s="5"/>
      <c r="E6" s="5"/>
      <c r="F6" s="6" t="s">
        <v>3</v>
      </c>
      <c r="G6" s="7" t="s">
        <v>4</v>
      </c>
      <c r="H6" s="7" t="s">
        <v>5</v>
      </c>
      <c r="I6" s="8" t="s">
        <v>6</v>
      </c>
    </row>
    <row r="7" spans="2:9" ht="16" thickBot="1" x14ac:dyDescent="0.4">
      <c r="B7" s="2"/>
      <c r="C7" s="9" t="s">
        <v>7</v>
      </c>
      <c r="D7" s="10"/>
      <c r="E7" s="10"/>
      <c r="F7" s="11">
        <v>28</v>
      </c>
      <c r="G7" s="12">
        <v>41</v>
      </c>
      <c r="H7" s="12">
        <v>49</v>
      </c>
      <c r="I7" s="13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przykład 1</vt:lpstr>
      <vt:lpstr>przykład 2</vt:lpstr>
      <vt:lpstr>zadanie 1</vt:lpstr>
      <vt:lpstr>zadanie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</dc:creator>
  <cp:lastModifiedBy>Aldona</cp:lastModifiedBy>
  <dcterms:created xsi:type="dcterms:W3CDTF">2020-04-25T19:23:07Z</dcterms:created>
  <dcterms:modified xsi:type="dcterms:W3CDTF">2020-04-26T08:20:53Z</dcterms:modified>
</cp:coreProperties>
</file>